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zaalexandra\Desktop\Szandra\NEMZETISÉGEK\SZKÖ\2020\HATÁROZATOK\"/>
    </mc:Choice>
  </mc:AlternateContent>
  <xr:revisionPtr revIDLastSave="0" documentId="8_{EF7ADE1E-AC78-45AB-9191-01F7515E08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zámlaösszesítő" sheetId="1" r:id="rId1"/>
  </sheets>
  <definedNames>
    <definedName name="_xlnm.Print_Area" localSheetId="0">számlaösszesítő!$A$1:$M$101</definedName>
  </definedNames>
  <calcPr calcId="191029"/>
</workbook>
</file>

<file path=xl/calcChain.xml><?xml version="1.0" encoding="utf-8"?>
<calcChain xmlns="http://schemas.openxmlformats.org/spreadsheetml/2006/main">
  <c r="J89" i="1" l="1"/>
  <c r="J79" i="1"/>
  <c r="J31" i="1"/>
  <c r="I79" i="1" l="1"/>
  <c r="I31" i="1"/>
  <c r="H31" i="1"/>
  <c r="H87" i="1" l="1"/>
  <c r="H89" i="1" s="1"/>
  <c r="H67" i="1" l="1"/>
  <c r="H79" i="1" s="1"/>
  <c r="J59" i="1" l="1"/>
  <c r="H59" i="1"/>
  <c r="H58" i="1"/>
  <c r="I89" i="1"/>
  <c r="I53" i="1"/>
  <c r="I51" i="1"/>
  <c r="J46" i="1" l="1"/>
  <c r="H48" i="1" l="1"/>
  <c r="H63" i="1" l="1"/>
  <c r="H80" i="1" s="1"/>
  <c r="H90" i="1" s="1"/>
  <c r="J40" i="1"/>
  <c r="J63" i="1" s="1"/>
  <c r="J80" i="1" s="1"/>
  <c r="I38" i="1"/>
  <c r="J44" i="1"/>
  <c r="I63" i="1" l="1"/>
  <c r="I80" i="1" s="1"/>
  <c r="I90" i="1" s="1"/>
  <c r="J90" i="1"/>
  <c r="D6" i="1" l="1"/>
</calcChain>
</file>

<file path=xl/sharedStrings.xml><?xml version="1.0" encoding="utf-8"?>
<sst xmlns="http://schemas.openxmlformats.org/spreadsheetml/2006/main" count="599" uniqueCount="266">
  <si>
    <t>Kedvezményezett neve:</t>
  </si>
  <si>
    <t>Sor-szám</t>
  </si>
  <si>
    <t>Székhely címe:</t>
  </si>
  <si>
    <t>Törvényes képviselő neve:</t>
  </si>
  <si>
    <t>A bizonylat típusa</t>
  </si>
  <si>
    <t>A bizonylat kelte</t>
  </si>
  <si>
    <t>A bizonylaton feltüntetett teljesítés időpontja</t>
  </si>
  <si>
    <t>A gazdasági esemény rövid leírása</t>
  </si>
  <si>
    <t>A bizonylat nettó összege</t>
  </si>
  <si>
    <t>A bizonylat bruttó összege</t>
  </si>
  <si>
    <t>A bizonylat összegéből a támogatás terhére elszámolt összeg</t>
  </si>
  <si>
    <t>A bizonylat kiállítójának neve</t>
  </si>
  <si>
    <t>A bizonylat kiállítójának adószáma</t>
  </si>
  <si>
    <t>A pénzügyi teljesítés időpontja</t>
  </si>
  <si>
    <t>A bizonylat sorszáma, pénzeszköz átadása esetén (közreműködő szervezetnek) a vonatkozó megállapodás, szerződés iktatószáma, személyi jellegű kiadásnál a személy neve</t>
  </si>
  <si>
    <t>6200 Kiskőrös, Petőfi Sándor tér 1.</t>
  </si>
  <si>
    <t>Kiskőrös Város Szlovák Nemzetiségi Önkormányzata</t>
  </si>
  <si>
    <t>24901493-2-03</t>
  </si>
  <si>
    <t>Mikusné Hadvina Mária</t>
  </si>
  <si>
    <t>43748563-2-23</t>
  </si>
  <si>
    <t>15777184-1-03</t>
  </si>
  <si>
    <t>Meat Depo Kft.</t>
  </si>
  <si>
    <t>MŰ-BÁR Kft.</t>
  </si>
  <si>
    <t>11571704-2-03</t>
  </si>
  <si>
    <t>Szabó Jánosné ev.</t>
  </si>
  <si>
    <t>43810778-2-23</t>
  </si>
  <si>
    <t>Penny Market Kft.</t>
  </si>
  <si>
    <t>10969629-2-44</t>
  </si>
  <si>
    <t>Maglódi János baromfibolt</t>
  </si>
  <si>
    <t>4387673-2-23</t>
  </si>
  <si>
    <t>Integrál Zrt.</t>
  </si>
  <si>
    <t>13984614-2-03</t>
  </si>
  <si>
    <t>25168563-1-42</t>
  </si>
  <si>
    <t>K &amp; H Bank Zrt.</t>
  </si>
  <si>
    <t>10195664-4-44</t>
  </si>
  <si>
    <t>2019. július 30.</t>
  </si>
  <si>
    <t>Puskás László</t>
  </si>
  <si>
    <r>
      <t xml:space="preserve">A megítélt </t>
    </r>
    <r>
      <rPr>
        <b/>
        <sz val="10"/>
        <rFont val="Calibri"/>
        <family val="2"/>
        <charset val="238"/>
      </rPr>
      <t>2019. évi feladatalapú</t>
    </r>
    <r>
      <rPr>
        <sz val="10"/>
        <rFont val="Calibri"/>
        <family val="2"/>
        <charset val="238"/>
      </rPr>
      <t xml:space="preserve"> támogatás összege (Ft):</t>
    </r>
  </si>
  <si>
    <r>
      <t>Felhasznált</t>
    </r>
    <r>
      <rPr>
        <b/>
        <sz val="10"/>
        <rFont val="Calibri"/>
        <family val="2"/>
        <charset val="238"/>
      </rPr>
      <t xml:space="preserve"> 2019. évi feladatalapú</t>
    </r>
    <r>
      <rPr>
        <sz val="10"/>
        <rFont val="Calibri"/>
        <family val="2"/>
        <charset val="238"/>
      </rPr>
      <t xml:space="preserve"> támogatási összeg (Ft):</t>
    </r>
  </si>
  <si>
    <t>RHASA8028796</t>
  </si>
  <si>
    <t>számla</t>
  </si>
  <si>
    <t>2019. július 06.</t>
  </si>
  <si>
    <t>43967997-2-23</t>
  </si>
  <si>
    <t>28/2019</t>
  </si>
  <si>
    <t>bankkivonat</t>
  </si>
  <si>
    <t>2019. szeptember 02.</t>
  </si>
  <si>
    <t>00050/001328</t>
  </si>
  <si>
    <t>A05700715/1857/00003</t>
  </si>
  <si>
    <t>RHAEB4694753</t>
  </si>
  <si>
    <t>2019/A0015</t>
  </si>
  <si>
    <t>22/2019</t>
  </si>
  <si>
    <t>2019. július 01.</t>
  </si>
  <si>
    <t>24/2019</t>
  </si>
  <si>
    <t>2019. július 31.</t>
  </si>
  <si>
    <t>31/2019</t>
  </si>
  <si>
    <t>2019. szeptember 30.</t>
  </si>
  <si>
    <t>4/2019</t>
  </si>
  <si>
    <t>2019. január 31.</t>
  </si>
  <si>
    <t>egyszerűsített számla</t>
  </si>
  <si>
    <t>2019. augusztus 19.</t>
  </si>
  <si>
    <t>TESCO - GLOBAL Zrt.</t>
  </si>
  <si>
    <t>10307078-2-44</t>
  </si>
  <si>
    <t>egyszerűsített, készpénzfizetési számla</t>
  </si>
  <si>
    <t>Varga Ferenc Frigyes e.v.</t>
  </si>
  <si>
    <t>69842519-1-23</t>
  </si>
  <si>
    <t>KF5EA9880952</t>
  </si>
  <si>
    <t>készpénzfizetési számla</t>
  </si>
  <si>
    <t>2019. augusztus 30.</t>
  </si>
  <si>
    <t>HOUSE-2019-38</t>
  </si>
  <si>
    <t>HOUSE Center Bt.</t>
  </si>
  <si>
    <t>KF5EA9880951</t>
  </si>
  <si>
    <t>A01900642/1636/00002</t>
  </si>
  <si>
    <t>RHAEB2120051</t>
  </si>
  <si>
    <t>2019. szeptember 01.</t>
  </si>
  <si>
    <t>Karadzsovszki Richárd ev.</t>
  </si>
  <si>
    <t>68453264-2-23</t>
  </si>
  <si>
    <t>RHAEB9206103</t>
  </si>
  <si>
    <t>2019. augusztus 31.</t>
  </si>
  <si>
    <t>RHAEB9206101</t>
  </si>
  <si>
    <t>RHAEB4694755</t>
  </si>
  <si>
    <t>HC4EA3926729</t>
  </si>
  <si>
    <t>Tombor Imre Zoltán e.v.</t>
  </si>
  <si>
    <t>79622367-1-23</t>
  </si>
  <si>
    <t>RHAEB9216273</t>
  </si>
  <si>
    <t>2019. szeptember 09.</t>
  </si>
  <si>
    <t>RHAEB8781588</t>
  </si>
  <si>
    <t>Kemikál-Trade Kft.</t>
  </si>
  <si>
    <t>22636247-2-03</t>
  </si>
  <si>
    <t>RHASA6926413</t>
  </si>
  <si>
    <t>2019. augusztus 29.</t>
  </si>
  <si>
    <t>Gmoser István e.v.</t>
  </si>
  <si>
    <t>67027875-2-23</t>
  </si>
  <si>
    <t>RHAEB4694754</t>
  </si>
  <si>
    <t>46/2019.</t>
  </si>
  <si>
    <t>2019. december 31.</t>
  </si>
  <si>
    <t>2019. december 11.</t>
  </si>
  <si>
    <t>TZBSA8465615</t>
  </si>
  <si>
    <t>2019. december 09.</t>
  </si>
  <si>
    <t>TZBSA8467731</t>
  </si>
  <si>
    <t>2019. december 04.</t>
  </si>
  <si>
    <t>16075-2/2019.</t>
  </si>
  <si>
    <t>támogatási szerződés</t>
  </si>
  <si>
    <t>2019. december 02.</t>
  </si>
  <si>
    <t>SZV-Kereskedőházs Kft.</t>
  </si>
  <si>
    <t>24668871-2-03</t>
  </si>
  <si>
    <t>2019/00491</t>
  </si>
  <si>
    <t>2019. november 30.</t>
  </si>
  <si>
    <t>2019. november 22.</t>
  </si>
  <si>
    <t>2019. november 25.</t>
  </si>
  <si>
    <t>19/21153</t>
  </si>
  <si>
    <t>2019. decembe 02.</t>
  </si>
  <si>
    <t>Bethlen Gábor Alapkezelő Közhasznú Nonprofit Zrt.</t>
  </si>
  <si>
    <t>23300576-2-41</t>
  </si>
  <si>
    <t>TZBSA7976880</t>
  </si>
  <si>
    <t>2019. november 13.</t>
  </si>
  <si>
    <t>J0699763</t>
  </si>
  <si>
    <t>kiküldetési rendelvény</t>
  </si>
  <si>
    <t>dr. Sipos Attila</t>
  </si>
  <si>
    <t>58429530-1-23</t>
  </si>
  <si>
    <t>2019. november 08.</t>
  </si>
  <si>
    <t>2019/01857</t>
  </si>
  <si>
    <t>2019. november 05.</t>
  </si>
  <si>
    <t>36/2019.</t>
  </si>
  <si>
    <t>2019. október 31.</t>
  </si>
  <si>
    <t>UIBSA0170453</t>
  </si>
  <si>
    <t>2019. október 09.</t>
  </si>
  <si>
    <t>2019. október 05.</t>
  </si>
  <si>
    <t>Czibolya Ferenc e.v.</t>
  </si>
  <si>
    <t>43921548-2-23</t>
  </si>
  <si>
    <t>2019. október 11,</t>
  </si>
  <si>
    <t>42/2019.</t>
  </si>
  <si>
    <t>RHAEB4694758</t>
  </si>
  <si>
    <t>RHAEB4694604</t>
  </si>
  <si>
    <t>2019. szeptember 26.</t>
  </si>
  <si>
    <t>A06900185/1092/00001</t>
  </si>
  <si>
    <t>Kőrös Gáz-depó Kft.</t>
  </si>
  <si>
    <t>11423869-2-03</t>
  </si>
  <si>
    <t>KU00000077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</si>
  <si>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</si>
  <si>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</si>
  <si>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</si>
  <si>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</si>
  <si>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</si>
  <si>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</si>
  <si>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</si>
  <si>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</si>
  <si>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</si>
  <si>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</si>
  <si>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</si>
  <si>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</si>
  <si>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</si>
  <si>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Király Pék és Társa Bt.</t>
  </si>
  <si>
    <t>20451721-2-03</t>
  </si>
  <si>
    <t>augusztus 20-i megemlékezés - cipó sütés, liszt, zsír, tej beszerzése 31/2019. (VI.25.)</t>
  </si>
  <si>
    <t>HOUSE-2019-47</t>
  </si>
  <si>
    <t>2019. november 12.</t>
  </si>
  <si>
    <t>A01900642/1701/00001</t>
  </si>
  <si>
    <t>00050/001816</t>
  </si>
  <si>
    <t>2019. november 07.</t>
  </si>
  <si>
    <t>A05700709/1938/00003</t>
  </si>
  <si>
    <t>RHAEB2080821</t>
  </si>
  <si>
    <t>JAPI Zölcsi.hu</t>
  </si>
  <si>
    <t>44173267-2-23</t>
  </si>
  <si>
    <t>RHAEB2080822</t>
  </si>
  <si>
    <t>2019. január 15.</t>
  </si>
  <si>
    <t>2019. január 12.</t>
  </si>
  <si>
    <t>Vörös Busz-Trans Kft.</t>
  </si>
  <si>
    <t>14130708-2-03</t>
  </si>
  <si>
    <t>december 06-án Dudincében Szlovák Unia közgyűlése - 56/2019. (XII.02.) - sütéshez alapanyagok beszerzése</t>
  </si>
  <si>
    <t>A01900642/1720/00002</t>
  </si>
  <si>
    <t>2020. év összesen:</t>
  </si>
  <si>
    <t>A05700709/1964/00002</t>
  </si>
  <si>
    <t>00050/002014</t>
  </si>
  <si>
    <t>2019. december 05.</t>
  </si>
  <si>
    <t>RY19/1047</t>
  </si>
  <si>
    <t>2019. december 03.</t>
  </si>
  <si>
    <t>HB GROUP Kft.</t>
  </si>
  <si>
    <t>12086658-2-42</t>
  </si>
  <si>
    <t>PH6EA3400812</t>
  </si>
  <si>
    <t>00050/002013</t>
  </si>
  <si>
    <t>RHAEB6319414</t>
  </si>
  <si>
    <t>2019. december 10.</t>
  </si>
  <si>
    <t>Evro-Kőrös Kft.</t>
  </si>
  <si>
    <t>24660701-2-03</t>
  </si>
  <si>
    <t>KU00000118</t>
  </si>
  <si>
    <t>TZBEA0796068</t>
  </si>
  <si>
    <t>2019. december 08.</t>
  </si>
  <si>
    <t>Schneider Vegyesbolt</t>
  </si>
  <si>
    <t>62293244-2-23</t>
  </si>
  <si>
    <t>A06100242/1922/00002</t>
  </si>
  <si>
    <t>RHAEB6607346</t>
  </si>
  <si>
    <t>KPK19-07308</t>
  </si>
  <si>
    <t>Akker-Plus Kft.</t>
  </si>
  <si>
    <t>10330085-2-03</t>
  </si>
  <si>
    <t>A01900642/1720/00003</t>
  </si>
  <si>
    <t>Földházi Ferenc e.v.</t>
  </si>
  <si>
    <t>65716180-2-23</t>
  </si>
  <si>
    <t>GV4EA9278269</t>
  </si>
  <si>
    <t>14</t>
  </si>
  <si>
    <t>15</t>
  </si>
  <si>
    <t>16</t>
  </si>
  <si>
    <t>17</t>
  </si>
  <si>
    <t>18</t>
  </si>
  <si>
    <t>19</t>
  </si>
  <si>
    <t>20</t>
  </si>
  <si>
    <t>RHAEB6319413</t>
  </si>
  <si>
    <t>PSZA23705438</t>
  </si>
  <si>
    <t>Kőrösszolg Kft.</t>
  </si>
  <si>
    <t>25286281-2-03</t>
  </si>
  <si>
    <r>
      <t>Kiskőrösi Szüret és Szlovák Nemzetiségi Napok - "</t>
    </r>
    <r>
      <rPr>
        <u/>
        <sz val="10"/>
        <rFont val="Cambria"/>
        <family val="1"/>
        <charset val="238"/>
        <scheme val="major"/>
      </rPr>
      <t>Sztrapacska udvar varázsa</t>
    </r>
    <r>
      <rPr>
        <sz val="10"/>
        <rFont val="Cambria"/>
        <family val="1"/>
        <charset val="238"/>
        <scheme val="major"/>
      </rPr>
      <t>" megszervezése 35/2019. (VIII.15.); Kiskőrösi Szüret és Szlovák Nemzetiségi Napok - "</t>
    </r>
    <r>
      <rPr>
        <u/>
        <sz val="10"/>
        <rFont val="Cambria"/>
        <family val="1"/>
        <charset val="238"/>
        <scheme val="major"/>
      </rPr>
      <t>Nyanyicska konyhája</t>
    </r>
    <r>
      <rPr>
        <sz val="10"/>
        <rFont val="Cambria"/>
        <family val="1"/>
        <charset val="238"/>
        <scheme val="major"/>
      </rPr>
      <t xml:space="preserve">" megszervezése 34/2019. (VIII.15.); Kiskőrösi Szüret és Szlovák Nemzetiségi Napok" rendezvény </t>
    </r>
    <r>
      <rPr>
        <u/>
        <sz val="10"/>
        <rFont val="Cambria"/>
        <family val="1"/>
        <charset val="238"/>
        <scheme val="major"/>
      </rPr>
      <t>megnyitó ünnepséget követő zenés, táncos mulatság</t>
    </r>
    <r>
      <rPr>
        <sz val="10"/>
        <rFont val="Cambria"/>
        <family val="1"/>
        <charset val="238"/>
        <scheme val="major"/>
      </rPr>
      <t xml:space="preserve"> költségei 33/2019. (VIII.15.) - őrölt paprika, tisztítószer, birkahús, káposzta, tojás, burgonya, vöröshagyma, műanyag tányérok, kés, arpósütemények, túró, zsír, kolbász, sonka, gázpalack. marha lábszár beszerzése</t>
    </r>
  </si>
  <si>
    <r>
      <rPr>
        <u/>
        <sz val="10"/>
        <rFont val="Cambria"/>
        <family val="1"/>
        <charset val="238"/>
        <scheme val="major"/>
      </rPr>
      <t>Mezőberényi Szlovák Napokon és Népdalköri Találkozón</t>
    </r>
    <r>
      <rPr>
        <sz val="10"/>
        <rFont val="Cambria"/>
        <family val="1"/>
        <charset val="238"/>
        <scheme val="major"/>
      </rPr>
      <t xml:space="preserve"> való részvétel - utazás költségei 36/2019. (VIII.15.) </t>
    </r>
  </si>
  <si>
    <r>
      <t xml:space="preserve">IX. </t>
    </r>
    <r>
      <rPr>
        <u/>
        <sz val="10"/>
        <rFont val="Cambria"/>
        <family val="1"/>
        <charset val="238"/>
        <scheme val="major"/>
      </rPr>
      <t>Kakaspörkölt Főző Fesztiválon</t>
    </r>
    <r>
      <rPr>
        <sz val="10"/>
        <rFont val="Cambria"/>
        <family val="1"/>
        <charset val="238"/>
        <scheme val="major"/>
      </rPr>
      <t xml:space="preserve"> való részvétel 37/2019. (VIII.15.) - zöldségek, kakas, gázpalack, kenyér, tészta beszerzése</t>
    </r>
  </si>
  <si>
    <t>aláírási címpéldány - 44/2019. (XI.28.) - új elnök választása</t>
  </si>
  <si>
    <r>
      <rPr>
        <u/>
        <sz val="10"/>
        <rFont val="Cambria"/>
        <family val="1"/>
        <charset val="238"/>
        <scheme val="major"/>
      </rPr>
      <t>eszközbeszerzés</t>
    </r>
    <r>
      <rPr>
        <sz val="10"/>
        <rFont val="Cambria"/>
        <family val="1"/>
        <charset val="238"/>
        <scheme val="major"/>
      </rPr>
      <t xml:space="preserve"> az összejövetelekhez 48/2019. (XI.05.) - fénymásoló papír, füzetek, tollak, festék patron a tagok használatában, gázzsámoly, bográcsállvány, védőkesztyű a rendezvényekhez</t>
    </r>
  </si>
  <si>
    <t>EPER használati díj 50/2019. (XI.05.)</t>
  </si>
  <si>
    <t xml:space="preserve">Pilisszántói út 63/2019. (XII.02.) </t>
  </si>
  <si>
    <t xml:space="preserve">Tótkomlósi út 62/2019. (XII.02.) </t>
  </si>
  <si>
    <t>21</t>
  </si>
  <si>
    <t>22</t>
  </si>
  <si>
    <t>23</t>
  </si>
  <si>
    <t xml:space="preserve">Tázlári út - 10/2019. (IV.15.) </t>
  </si>
  <si>
    <t>2/2020.</t>
  </si>
  <si>
    <t>2020. január 31.</t>
  </si>
  <si>
    <t>4/2020.</t>
  </si>
  <si>
    <t>2020. március 02.</t>
  </si>
  <si>
    <t>Györk Ernőné</t>
  </si>
  <si>
    <t>2020. március 31.</t>
  </si>
  <si>
    <t>2020. június 02.</t>
  </si>
  <si>
    <t>2020. június 30.</t>
  </si>
  <si>
    <t>6/2020.</t>
  </si>
  <si>
    <t>10/2020.</t>
  </si>
  <si>
    <t>14/2020.</t>
  </si>
  <si>
    <t>2020. március 09.</t>
  </si>
  <si>
    <t>2020/A0061</t>
  </si>
  <si>
    <t>2020. március 03.</t>
  </si>
  <si>
    <t>2020. március 15.</t>
  </si>
  <si>
    <t xml:space="preserve">Alulírott nyilatkozom, hogy a feltüntetett költségek kifizetése előtt azok jogosságáról és összegszerűségéről előzetesen meggyőződtem. A Pénzügyi Kimutatásban szereplő adatok helyességét, valódiságát, valamint a pénzügyi és számviteli szabályok szerinti elszámolását, továbbá a támogatási szerződésben / támogatói okiratban foglalt célra történő felhasználását igazolom. Kijelentem, hogy az itt elszámolt tételeket más elszámolásban nem szerepeltetem. A Kedvezményezett hivatalos képviselőjeként nyilatkozom továbbá, hogy a jelen Pénzügyi kimutatásban feltüntetett kiadási tételeket alátámasztó bizonylatok maradéktalanul, záradékolva, rendelkezésre állnak a Kedvezményezett vonatkozó szabályzatában megjelölt bizonylat megőrzési helyen. </t>
  </si>
  <si>
    <t>Kedvezményezett képviselőjének, vagy az általa meghatalmaztott személy aláírása:</t>
  </si>
  <si>
    <t>ph.</t>
  </si>
  <si>
    <t>Dátum:</t>
  </si>
  <si>
    <t>2020. augusztus 05.</t>
  </si>
  <si>
    <t>2020/A0122</t>
  </si>
  <si>
    <t>2020. július 22.</t>
  </si>
  <si>
    <t>2020. július 21.</t>
  </si>
  <si>
    <r>
      <rPr>
        <u/>
        <sz val="10"/>
        <rFont val="Cambria"/>
        <family val="1"/>
        <charset val="238"/>
        <scheme val="major"/>
      </rPr>
      <t>Budapest - tanácskozás a Parlamentben</t>
    </r>
    <r>
      <rPr>
        <sz val="10"/>
        <rFont val="Cambria"/>
        <family val="1"/>
        <charset val="238"/>
        <scheme val="major"/>
      </rPr>
      <t xml:space="preserve"> 49/2019. (XI.05.)</t>
    </r>
  </si>
  <si>
    <r>
      <rPr>
        <u/>
        <sz val="10"/>
        <rFont val="Cambria"/>
        <family val="1"/>
        <charset val="238"/>
        <scheme val="major"/>
      </rPr>
      <t>bank könyvelési díj</t>
    </r>
    <r>
      <rPr>
        <sz val="10"/>
        <rFont val="Cambria"/>
        <family val="1"/>
        <charset val="238"/>
        <scheme val="major"/>
      </rPr>
      <t xml:space="preserve"> - számla kezelésével kapcsolatosan, valamint a teljesítések/utalások után felszámolt díj, jutalék, költség - 2/2019.(I.28.), 8/2019.(IV.15.), 39/2019. (IX.24.), 65/2019. (XII.02.) (a 28/2019 kivonatról az 50 Ft a 2019. évi működési támogatásnál került elszámolásra 13.2. pontnál, a 36/2019. kivonatról 30 Ft kamatbevétel terhére teljesült.)</t>
    </r>
  </si>
  <si>
    <r>
      <rPr>
        <u/>
        <sz val="10"/>
        <rFont val="Cambria"/>
        <family val="1"/>
        <charset val="238"/>
        <scheme val="major"/>
      </rPr>
      <t>Márton napi vigadalom</t>
    </r>
    <r>
      <rPr>
        <sz val="10"/>
        <rFont val="Cambria"/>
        <family val="1"/>
        <charset val="238"/>
        <scheme val="major"/>
      </rPr>
      <t xml:space="preserve"> - 47/2019. (XI.05.) - gáztöltet, fűszerek, kacsacomb, ásványvíz, élesztő, sütőpapír, tejföl, káposzta, műanyag evőeszközök, burgonya, savanyúság beszerzése</t>
    </r>
  </si>
  <si>
    <r>
      <rPr>
        <u/>
        <sz val="10"/>
        <rFont val="Cambria"/>
        <family val="1"/>
        <charset val="238"/>
        <scheme val="major"/>
      </rPr>
      <t>Adventi rendezvény a Főtéren</t>
    </r>
    <r>
      <rPr>
        <sz val="10"/>
        <rFont val="Cambria"/>
        <family val="1"/>
        <charset val="238"/>
        <scheme val="major"/>
      </rPr>
      <t xml:space="preserve"> - 60/2019. (XII.02.) - fényfűzér, fűszerek, sütéshez alapanyagok, sertés velő, hagyma beszerzése</t>
    </r>
  </si>
  <si>
    <r>
      <rPr>
        <u/>
        <sz val="10"/>
        <rFont val="Cambria"/>
        <family val="1"/>
        <charset val="238"/>
        <scheme val="major"/>
      </rPr>
      <t>Luca napi rendezvény</t>
    </r>
    <r>
      <rPr>
        <sz val="10"/>
        <rFont val="Cambria"/>
        <family val="1"/>
        <charset val="238"/>
        <scheme val="major"/>
      </rPr>
      <t xml:space="preserve"> - 58/2019. (XII.02.) - sajt, fűszerek, kenyér beszerzése</t>
    </r>
  </si>
  <si>
    <r>
      <t xml:space="preserve">szlovák identitás megőrzése érdekében </t>
    </r>
    <r>
      <rPr>
        <u/>
        <sz val="10"/>
        <rFont val="Cambria"/>
        <family val="1"/>
        <charset val="238"/>
        <scheme val="major"/>
      </rPr>
      <t>Acsai Országos Szlovák Nemzetiségi Napon részvétel</t>
    </r>
    <r>
      <rPr>
        <sz val="10"/>
        <rFont val="Cambria"/>
        <family val="1"/>
        <charset val="238"/>
        <scheme val="major"/>
      </rPr>
      <t xml:space="preserve"> 30/2019.(VI.25.) - utazási költség (a számlából itt fel nem használt 86.990 Ft a 2019. működési támogatásnál került elszámolásra a 12.2. pontnál, beküldésre került: megrendelő, számla, bankkivonat, menetlevél hitelesített másolata; 426-33/2019. ikt.sz., 2019. szeptember 24.)</t>
    </r>
  </si>
  <si>
    <r>
      <rPr>
        <u/>
        <sz val="10"/>
        <rFont val="Cambria"/>
        <family val="1"/>
        <charset val="238"/>
        <scheme val="major"/>
      </rPr>
      <t>Mikulás napi ünnepség</t>
    </r>
    <r>
      <rPr>
        <sz val="10"/>
        <rFont val="Cambria"/>
        <family val="1"/>
        <charset val="238"/>
        <scheme val="major"/>
      </rPr>
      <t xml:space="preserve"> december 08-án - 57/2019. (XII.02.) - csokoládék, szaloncukor, mikulás-zacskók, karácsonyi díszítőanyagok, </t>
    </r>
  </si>
  <si>
    <r>
      <rPr>
        <u/>
        <sz val="10"/>
        <rFont val="Cambria"/>
        <family val="1"/>
        <charset val="238"/>
        <scheme val="major"/>
      </rPr>
      <t>Mikulás napi ünnepség</t>
    </r>
    <r>
      <rPr>
        <sz val="10"/>
        <rFont val="Cambria"/>
        <family val="1"/>
        <charset val="238"/>
        <scheme val="major"/>
      </rPr>
      <t xml:space="preserve"> december 05-én - 54/2019. (XII.02.) - szaloncukor beszerzése</t>
    </r>
  </si>
  <si>
    <r>
      <t xml:space="preserve">Kiskőrösi Gazdakörrel </t>
    </r>
    <r>
      <rPr>
        <u/>
        <sz val="10"/>
        <rFont val="Cambria"/>
        <family val="1"/>
        <charset val="238"/>
        <scheme val="major"/>
      </rPr>
      <t>Adventi rendezvényen</t>
    </r>
    <r>
      <rPr>
        <sz val="10"/>
        <rFont val="Cambria"/>
        <family val="1"/>
        <charset val="238"/>
        <scheme val="major"/>
      </rPr>
      <t xml:space="preserve"> való részvétel 59/2019. (XII.02.) - fűszerek beszerzése</t>
    </r>
  </si>
  <si>
    <r>
      <rPr>
        <u/>
        <sz val="10"/>
        <rFont val="Cambria"/>
        <family val="1"/>
        <charset val="238"/>
        <scheme val="major"/>
      </rPr>
      <t>Rendezvényekhez eszközbeszerzés</t>
    </r>
    <r>
      <rPr>
        <sz val="10"/>
        <rFont val="Cambria"/>
        <family val="1"/>
        <charset val="238"/>
        <scheme val="major"/>
      </rPr>
      <t xml:space="preserve"> - 61/2019. (XII.02.) - műanyag eszközök, irodai eszközök beszerzése</t>
    </r>
  </si>
  <si>
    <t xml:space="preserve">Kiskőrös Óvodák Luca napja és Adventi rendezvényének támogatása - 53/2019. (XII.02.) a támogatásról elszámolást nyújtott be a kedvezményezett, amelyet a nemzetiségi önkormányzat a 9/2020. (I.28.) határozatával elfogadott </t>
  </si>
  <si>
    <r>
      <t xml:space="preserve">Pénzügyi kimutatás a </t>
    </r>
    <r>
      <rPr>
        <b/>
        <u/>
        <sz val="11"/>
        <rFont val="Cambria"/>
        <family val="1"/>
        <charset val="238"/>
        <scheme val="major"/>
      </rPr>
      <t>2019. évi feladatalapú támogatás</t>
    </r>
    <r>
      <rPr>
        <b/>
        <u/>
        <sz val="10"/>
        <rFont val="Cambria"/>
        <family val="1"/>
        <charset val="238"/>
        <scheme val="major"/>
      </rPr>
      <t xml:space="preserve"> </t>
    </r>
    <r>
      <rPr>
        <b/>
        <sz val="10"/>
        <rFont val="Cambria"/>
        <family val="1"/>
        <charset val="238"/>
        <scheme val="major"/>
      </rPr>
      <t>felhasználásáról - HENTI/1615/2019.</t>
    </r>
  </si>
  <si>
    <r>
      <rPr>
        <u/>
        <sz val="10"/>
        <rFont val="Cambria"/>
        <family val="1"/>
        <charset val="238"/>
        <scheme val="major"/>
      </rPr>
      <t>bank könyvelési díj</t>
    </r>
    <r>
      <rPr>
        <sz val="10"/>
        <rFont val="Cambria"/>
        <family val="1"/>
        <charset val="238"/>
        <scheme val="major"/>
      </rPr>
      <t xml:space="preserve"> - számla kezelésével kapcsolatosan, valamint a teljesítések/utalások után felszámolt díj, jutalék, költség - 2/2019.(I.28.), 8/2019.(IV.15.), 39/2019. (IX.24.), 65/2019. (XII.02.) a fel nem használt a 2020. évi működési támogatásnál kerül elszámolásra</t>
    </r>
  </si>
  <si>
    <t>00003/20200805 (új vállalati Ft kártyaszámla)</t>
  </si>
  <si>
    <t>1. oldal összesen:</t>
  </si>
  <si>
    <t>2. oldal összesen:</t>
  </si>
  <si>
    <t>3. oldal összesen:</t>
  </si>
  <si>
    <t>2019. év összesen- 1+2+3. oldal összesen:</t>
  </si>
  <si>
    <t>2019. és 2020. év összesen:</t>
  </si>
  <si>
    <t>Dátum: Kiskőrös, 2020……………………………..</t>
  </si>
  <si>
    <t>Kiskőrös, 2020. ………………………</t>
  </si>
  <si>
    <t>1. sz. melléklet a 27/2020. sz. Szlovák Nemzetiségi Önk.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</si>
</sst>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sz val="10"/>
      <color rgb="FFFF0000"/>
      <name val="Cambria"/>
      <family val="1"/>
      <charset val="238"/>
      <scheme val="major"/>
    </font>
    <font>
      <u/>
      <sz val="10"/>
      <name val="Cambria"/>
      <family val="1"/>
      <charset val="238"/>
      <scheme val="major"/>
    </font>
    <font>
      <b/>
      <sz val="10"/>
      <name val="Calibri"/>
      <family val="2"/>
      <charset val="238"/>
    </font>
    <font>
      <b/>
      <u/>
      <sz val="10"/>
      <name val="Cambria"/>
      <family val="1"/>
      <charset val="238"/>
      <scheme val="major"/>
    </font>
    <font>
      <sz val="10"/>
      <name val="Calibri"/>
      <family val="2"/>
      <charset val="238"/>
    </font>
    <font>
      <sz val="10"/>
      <color theme="1"/>
      <name val="Cambria"/>
      <family val="1"/>
      <charset val="238"/>
      <scheme val="major"/>
    </font>
    <font>
      <sz val="10"/>
      <color rgb="FFFF0000"/>
      <name val="Arial"/>
      <family val="2"/>
      <charset val="238"/>
    </font>
    <font>
      <b/>
      <u/>
      <sz val="11"/>
      <name val="Cambria"/>
      <family val="1"/>
      <charset val="238"/>
      <scheme val="major"/>
    </font>
    <font>
      <b/>
      <sz val="10"/>
      <name val="Cambria"/>
      <family val="1"/>
      <charset val="238"/>
    </font>
    <font>
      <i/>
      <sz val="1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1" fillId="0" borderId="1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wrapText="1"/>
    </xf>
    <xf numFmtId="3" fontId="4" fillId="0" borderId="0" xfId="0" applyNumberFormat="1" applyFont="1" applyFill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wrapText="1"/>
    </xf>
    <xf numFmtId="3" fontId="1" fillId="0" borderId="1" xfId="0" applyNumberFormat="1" applyFont="1" applyBorder="1"/>
    <xf numFmtId="3" fontId="1" fillId="3" borderId="1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0" fontId="2" fillId="0" borderId="0" xfId="0" applyFont="1"/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3" fontId="1" fillId="0" borderId="14" xfId="0" applyNumberFormat="1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 wrapText="1"/>
    </xf>
    <xf numFmtId="49" fontId="9" fillId="0" borderId="13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49" fontId="1" fillId="0" borderId="14" xfId="0" quotePrefix="1" applyNumberFormat="1" applyFont="1" applyBorder="1" applyAlignment="1">
      <alignment vertical="center" wrapText="1"/>
    </xf>
    <xf numFmtId="0" fontId="1" fillId="0" borderId="14" xfId="0" applyFont="1" applyBorder="1" applyAlignment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0" fillId="0" borderId="1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11" xfId="0" applyFont="1" applyBorder="1"/>
    <xf numFmtId="49" fontId="1" fillId="0" borderId="2" xfId="0" quotePrefix="1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 wrapText="1"/>
    </xf>
    <xf numFmtId="3" fontId="1" fillId="0" borderId="12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wrapText="1"/>
    </xf>
    <xf numFmtId="49" fontId="2" fillId="0" borderId="20" xfId="0" applyNumberFormat="1" applyFont="1" applyBorder="1" applyAlignment="1">
      <alignment wrapText="1"/>
    </xf>
    <xf numFmtId="49" fontId="2" fillId="0" borderId="2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left" wrapText="1"/>
    </xf>
    <xf numFmtId="0" fontId="13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29F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zoomScale="90" zoomScaleNormal="90" zoomScaleSheetLayoutView="100" workbookViewId="0">
      <selection activeCell="K14" sqref="K14"/>
    </sheetView>
  </sheetViews>
  <sheetFormatPr defaultRowHeight="12.75" x14ac:dyDescent="0.2"/>
  <cols>
    <col min="1" max="1" width="4.140625" style="74" customWidth="1"/>
    <col min="2" max="2" width="3.85546875" style="1" customWidth="1"/>
    <col min="3" max="3" width="37.28515625" style="8" customWidth="1"/>
    <col min="4" max="4" width="16.140625" style="26" customWidth="1"/>
    <col min="5" max="5" width="19.140625" style="10" customWidth="1"/>
    <col min="6" max="6" width="19" style="10" customWidth="1"/>
    <col min="7" max="7" width="51.85546875" style="11" customWidth="1"/>
    <col min="8" max="8" width="10.28515625" style="24" customWidth="1"/>
    <col min="9" max="9" width="11.28515625" style="24" customWidth="1"/>
    <col min="10" max="10" width="10.5703125" style="24" customWidth="1"/>
    <col min="11" max="11" width="23.5703125" style="31" customWidth="1"/>
    <col min="12" max="12" width="16.7109375" style="31" customWidth="1"/>
    <col min="13" max="13" width="18.7109375" style="12" customWidth="1"/>
    <col min="14" max="16384" width="9.140625" style="1"/>
  </cols>
  <sheetData>
    <row r="1" spans="1:13" ht="22.5" customHeight="1" x14ac:dyDescent="0.2">
      <c r="A1" s="151" t="s">
        <v>265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s="13" customFormat="1" ht="15" customHeight="1" x14ac:dyDescent="0.2">
      <c r="A2" s="152" t="s">
        <v>0</v>
      </c>
      <c r="B2" s="152"/>
      <c r="C2" s="152"/>
      <c r="D2" s="153" t="s">
        <v>16</v>
      </c>
      <c r="E2" s="153"/>
      <c r="F2" s="153"/>
      <c r="G2" s="153"/>
      <c r="H2" s="34"/>
      <c r="I2" s="34"/>
      <c r="J2" s="34"/>
      <c r="K2" s="30"/>
      <c r="L2" s="30"/>
      <c r="M2" s="14"/>
    </row>
    <row r="3" spans="1:13" s="13" customFormat="1" x14ac:dyDescent="0.2">
      <c r="A3" s="152" t="s">
        <v>2</v>
      </c>
      <c r="B3" s="152"/>
      <c r="C3" s="152"/>
      <c r="D3" s="153" t="s">
        <v>15</v>
      </c>
      <c r="E3" s="153"/>
      <c r="F3" s="153"/>
      <c r="G3" s="153"/>
      <c r="H3" s="34"/>
      <c r="I3" s="34"/>
      <c r="J3" s="34"/>
      <c r="K3" s="30"/>
      <c r="L3" s="30"/>
      <c r="M3" s="14"/>
    </row>
    <row r="4" spans="1:13" s="13" customFormat="1" x14ac:dyDescent="0.2">
      <c r="A4" s="152" t="s">
        <v>3</v>
      </c>
      <c r="B4" s="152"/>
      <c r="C4" s="152"/>
      <c r="D4" s="153" t="s">
        <v>225</v>
      </c>
      <c r="E4" s="153"/>
      <c r="F4" s="153"/>
      <c r="G4" s="153"/>
      <c r="H4" s="34"/>
      <c r="I4" s="34"/>
      <c r="J4" s="34"/>
      <c r="K4" s="30"/>
      <c r="L4" s="30"/>
      <c r="M4" s="14"/>
    </row>
    <row r="5" spans="1:13" s="13" customFormat="1" x14ac:dyDescent="0.2">
      <c r="A5" s="157" t="s">
        <v>37</v>
      </c>
      <c r="B5" s="157"/>
      <c r="C5" s="157"/>
      <c r="D5" s="158">
        <v>1519682</v>
      </c>
      <c r="E5" s="158"/>
      <c r="F5" s="158"/>
      <c r="G5" s="158"/>
      <c r="H5" s="38"/>
      <c r="I5" s="34"/>
      <c r="J5" s="34"/>
      <c r="K5" s="15"/>
      <c r="L5" s="30"/>
      <c r="M5" s="14"/>
    </row>
    <row r="6" spans="1:13" s="13" customFormat="1" x14ac:dyDescent="0.2">
      <c r="A6" s="157" t="s">
        <v>38</v>
      </c>
      <c r="B6" s="157"/>
      <c r="C6" s="157"/>
      <c r="D6" s="158">
        <f>J90</f>
        <v>1519682</v>
      </c>
      <c r="E6" s="158"/>
      <c r="F6" s="158"/>
      <c r="G6" s="158"/>
      <c r="H6" s="34"/>
      <c r="I6" s="34"/>
      <c r="J6" s="34"/>
      <c r="K6" s="30"/>
      <c r="L6" s="30"/>
      <c r="M6" s="14"/>
    </row>
    <row r="7" spans="1:13" x14ac:dyDescent="0.2">
      <c r="A7" s="4"/>
      <c r="B7" s="2"/>
      <c r="C7" s="2"/>
      <c r="D7" s="4"/>
      <c r="E7" s="2"/>
      <c r="F7" s="2"/>
      <c r="G7" s="79"/>
      <c r="H7" s="35"/>
      <c r="I7" s="35"/>
      <c r="J7" s="35"/>
      <c r="K7" s="4"/>
      <c r="L7" s="4"/>
      <c r="M7" s="5"/>
    </row>
    <row r="8" spans="1:13" ht="21" customHeight="1" x14ac:dyDescent="0.2">
      <c r="A8" s="159" t="s">
        <v>1</v>
      </c>
      <c r="B8" s="160"/>
      <c r="C8" s="3"/>
      <c r="D8" s="156" t="s">
        <v>255</v>
      </c>
      <c r="E8" s="156"/>
      <c r="F8" s="156"/>
      <c r="G8" s="156"/>
      <c r="H8" s="156"/>
      <c r="I8" s="156"/>
      <c r="J8" s="156"/>
      <c r="K8" s="156"/>
      <c r="L8" s="156"/>
      <c r="M8" s="156"/>
    </row>
    <row r="9" spans="1:13" ht="90.75" customHeight="1" x14ac:dyDescent="0.2">
      <c r="A9" s="161"/>
      <c r="B9" s="162"/>
      <c r="C9" s="7" t="s">
        <v>14</v>
      </c>
      <c r="D9" s="9" t="s">
        <v>4</v>
      </c>
      <c r="E9" s="32" t="s">
        <v>5</v>
      </c>
      <c r="F9" s="9" t="s">
        <v>6</v>
      </c>
      <c r="G9" s="9" t="s">
        <v>7</v>
      </c>
      <c r="H9" s="23" t="s">
        <v>8</v>
      </c>
      <c r="I9" s="23" t="s">
        <v>9</v>
      </c>
      <c r="J9" s="23" t="s">
        <v>10</v>
      </c>
      <c r="K9" s="9" t="s">
        <v>11</v>
      </c>
      <c r="L9" s="9" t="s">
        <v>12</v>
      </c>
      <c r="M9" s="9" t="s">
        <v>13</v>
      </c>
    </row>
    <row r="10" spans="1:13" ht="28.5" customHeight="1" x14ac:dyDescent="0.2">
      <c r="A10" s="132" t="s">
        <v>138</v>
      </c>
      <c r="B10" s="33" t="s">
        <v>138</v>
      </c>
      <c r="C10" s="21" t="s">
        <v>65</v>
      </c>
      <c r="D10" s="25" t="s">
        <v>66</v>
      </c>
      <c r="E10" s="129" t="s">
        <v>67</v>
      </c>
      <c r="F10" s="129" t="s">
        <v>67</v>
      </c>
      <c r="G10" s="132" t="s">
        <v>209</v>
      </c>
      <c r="H10" s="39">
        <v>56384</v>
      </c>
      <c r="I10" s="39">
        <v>64838</v>
      </c>
      <c r="J10" s="39">
        <v>64840</v>
      </c>
      <c r="K10" s="36" t="s">
        <v>21</v>
      </c>
      <c r="L10" s="36" t="s">
        <v>17</v>
      </c>
      <c r="M10" s="130" t="s">
        <v>67</v>
      </c>
    </row>
    <row r="11" spans="1:13" ht="18.75" customHeight="1" x14ac:dyDescent="0.2">
      <c r="A11" s="136"/>
      <c r="B11" s="33" t="s">
        <v>139</v>
      </c>
      <c r="C11" s="21" t="s">
        <v>68</v>
      </c>
      <c r="D11" s="25" t="s">
        <v>40</v>
      </c>
      <c r="E11" s="129" t="s">
        <v>67</v>
      </c>
      <c r="F11" s="129" t="s">
        <v>67</v>
      </c>
      <c r="G11" s="136"/>
      <c r="H11" s="39">
        <v>9000</v>
      </c>
      <c r="I11" s="39">
        <v>9000</v>
      </c>
      <c r="J11" s="39">
        <v>9000</v>
      </c>
      <c r="K11" s="20" t="s">
        <v>69</v>
      </c>
      <c r="L11" s="20" t="s">
        <v>32</v>
      </c>
      <c r="M11" s="130" t="s">
        <v>67</v>
      </c>
    </row>
    <row r="12" spans="1:13" ht="27.75" customHeight="1" x14ac:dyDescent="0.2">
      <c r="A12" s="136"/>
      <c r="B12" s="33" t="s">
        <v>140</v>
      </c>
      <c r="C12" s="21" t="s">
        <v>70</v>
      </c>
      <c r="D12" s="25" t="s">
        <v>66</v>
      </c>
      <c r="E12" s="129" t="s">
        <v>67</v>
      </c>
      <c r="F12" s="129" t="s">
        <v>67</v>
      </c>
      <c r="G12" s="136"/>
      <c r="H12" s="39">
        <v>75390</v>
      </c>
      <c r="I12" s="39">
        <v>95745</v>
      </c>
      <c r="J12" s="39">
        <v>95745</v>
      </c>
      <c r="K12" s="20" t="s">
        <v>21</v>
      </c>
      <c r="L12" s="20" t="s">
        <v>17</v>
      </c>
      <c r="M12" s="130" t="s">
        <v>67</v>
      </c>
    </row>
    <row r="13" spans="1:13" ht="28.5" customHeight="1" x14ac:dyDescent="0.2">
      <c r="A13" s="136"/>
      <c r="B13" s="33" t="s">
        <v>141</v>
      </c>
      <c r="C13" s="21" t="s">
        <v>71</v>
      </c>
      <c r="D13" s="25" t="s">
        <v>58</v>
      </c>
      <c r="E13" s="129" t="s">
        <v>67</v>
      </c>
      <c r="F13" s="129" t="s">
        <v>67</v>
      </c>
      <c r="G13" s="136"/>
      <c r="H13" s="39">
        <v>131715</v>
      </c>
      <c r="I13" s="39">
        <v>161258</v>
      </c>
      <c r="J13" s="39">
        <v>161260</v>
      </c>
      <c r="K13" s="20" t="s">
        <v>30</v>
      </c>
      <c r="L13" s="20" t="s">
        <v>31</v>
      </c>
      <c r="M13" s="130" t="s">
        <v>67</v>
      </c>
    </row>
    <row r="14" spans="1:13" ht="26.25" customHeight="1" x14ac:dyDescent="0.2">
      <c r="A14" s="136"/>
      <c r="B14" s="33" t="s">
        <v>142</v>
      </c>
      <c r="C14" s="21" t="s">
        <v>72</v>
      </c>
      <c r="D14" s="163" t="s">
        <v>62</v>
      </c>
      <c r="E14" s="129" t="s">
        <v>73</v>
      </c>
      <c r="F14" s="129" t="s">
        <v>73</v>
      </c>
      <c r="G14" s="136"/>
      <c r="H14" s="39">
        <v>4097</v>
      </c>
      <c r="I14" s="39">
        <v>4835</v>
      </c>
      <c r="J14" s="39">
        <v>4835</v>
      </c>
      <c r="K14" s="20" t="s">
        <v>74</v>
      </c>
      <c r="L14" s="20" t="s">
        <v>75</v>
      </c>
      <c r="M14" s="130" t="s">
        <v>73</v>
      </c>
    </row>
    <row r="15" spans="1:13" ht="23.25" customHeight="1" x14ac:dyDescent="0.2">
      <c r="A15" s="136"/>
      <c r="B15" s="33" t="s">
        <v>143</v>
      </c>
      <c r="C15" s="21" t="s">
        <v>76</v>
      </c>
      <c r="D15" s="164"/>
      <c r="E15" s="129" t="s">
        <v>77</v>
      </c>
      <c r="F15" s="129" t="s">
        <v>77</v>
      </c>
      <c r="G15" s="136"/>
      <c r="H15" s="39">
        <v>11654</v>
      </c>
      <c r="I15" s="39">
        <v>14800</v>
      </c>
      <c r="J15" s="39">
        <v>14800</v>
      </c>
      <c r="K15" s="33" t="s">
        <v>22</v>
      </c>
      <c r="L15" s="33" t="s">
        <v>23</v>
      </c>
      <c r="M15" s="130" t="s">
        <v>77</v>
      </c>
    </row>
    <row r="16" spans="1:13" ht="26.25" customHeight="1" x14ac:dyDescent="0.2">
      <c r="A16" s="136"/>
      <c r="B16" s="33" t="s">
        <v>144</v>
      </c>
      <c r="C16" s="21" t="s">
        <v>78</v>
      </c>
      <c r="D16" s="164"/>
      <c r="E16" s="129" t="s">
        <v>77</v>
      </c>
      <c r="F16" s="129" t="s">
        <v>77</v>
      </c>
      <c r="G16" s="136"/>
      <c r="H16" s="39">
        <v>27559</v>
      </c>
      <c r="I16" s="39">
        <v>35000</v>
      </c>
      <c r="J16" s="39">
        <v>35000</v>
      </c>
      <c r="K16" s="33" t="s">
        <v>22</v>
      </c>
      <c r="L16" s="33" t="s">
        <v>23</v>
      </c>
      <c r="M16" s="130" t="s">
        <v>77</v>
      </c>
    </row>
    <row r="17" spans="1:13" ht="23.25" customHeight="1" x14ac:dyDescent="0.2">
      <c r="A17" s="136"/>
      <c r="B17" s="33" t="s">
        <v>145</v>
      </c>
      <c r="C17" s="21" t="s">
        <v>79</v>
      </c>
      <c r="D17" s="164"/>
      <c r="E17" s="129" t="s">
        <v>73</v>
      </c>
      <c r="F17" s="129" t="s">
        <v>73</v>
      </c>
      <c r="G17" s="136"/>
      <c r="H17" s="39">
        <v>22180</v>
      </c>
      <c r="I17" s="39">
        <v>22180</v>
      </c>
      <c r="J17" s="39">
        <v>22180</v>
      </c>
      <c r="K17" s="33" t="s">
        <v>63</v>
      </c>
      <c r="L17" s="33" t="s">
        <v>64</v>
      </c>
      <c r="M17" s="130" t="s">
        <v>73</v>
      </c>
    </row>
    <row r="18" spans="1:13" ht="26.25" customHeight="1" x14ac:dyDescent="0.2">
      <c r="A18" s="136"/>
      <c r="B18" s="33" t="s">
        <v>146</v>
      </c>
      <c r="C18" s="21" t="s">
        <v>92</v>
      </c>
      <c r="D18" s="165"/>
      <c r="E18" s="129" t="s">
        <v>67</v>
      </c>
      <c r="F18" s="129" t="s">
        <v>67</v>
      </c>
      <c r="G18" s="136"/>
      <c r="H18" s="39">
        <v>41444</v>
      </c>
      <c r="I18" s="39">
        <v>41444</v>
      </c>
      <c r="J18" s="39">
        <v>41445</v>
      </c>
      <c r="K18" s="33" t="s">
        <v>63</v>
      </c>
      <c r="L18" s="33" t="s">
        <v>64</v>
      </c>
      <c r="M18" s="130" t="s">
        <v>67</v>
      </c>
    </row>
    <row r="19" spans="1:13" ht="17.25" customHeight="1" x14ac:dyDescent="0.2">
      <c r="A19" s="136"/>
      <c r="B19" s="33" t="s">
        <v>147</v>
      </c>
      <c r="C19" s="19" t="s">
        <v>88</v>
      </c>
      <c r="D19" s="33" t="s">
        <v>40</v>
      </c>
      <c r="E19" s="27" t="s">
        <v>89</v>
      </c>
      <c r="F19" s="27" t="s">
        <v>89</v>
      </c>
      <c r="G19" s="136"/>
      <c r="H19" s="17">
        <v>23000</v>
      </c>
      <c r="I19" s="17">
        <v>24150</v>
      </c>
      <c r="J19" s="17">
        <v>24150</v>
      </c>
      <c r="K19" s="22" t="s">
        <v>90</v>
      </c>
      <c r="L19" s="22" t="s">
        <v>91</v>
      </c>
      <c r="M19" s="19" t="s">
        <v>89</v>
      </c>
    </row>
    <row r="20" spans="1:13" ht="20.25" customHeight="1" x14ac:dyDescent="0.2">
      <c r="A20" s="136"/>
      <c r="B20" s="33" t="s">
        <v>148</v>
      </c>
      <c r="C20" s="19" t="s">
        <v>85</v>
      </c>
      <c r="D20" s="132" t="s">
        <v>62</v>
      </c>
      <c r="E20" s="27" t="s">
        <v>45</v>
      </c>
      <c r="F20" s="27" t="s">
        <v>45</v>
      </c>
      <c r="G20" s="136"/>
      <c r="H20" s="17">
        <v>602</v>
      </c>
      <c r="I20" s="17">
        <v>765</v>
      </c>
      <c r="J20" s="17">
        <v>765</v>
      </c>
      <c r="K20" s="33" t="s">
        <v>86</v>
      </c>
      <c r="L20" s="33" t="s">
        <v>87</v>
      </c>
      <c r="M20" s="19" t="s">
        <v>45</v>
      </c>
    </row>
    <row r="21" spans="1:13" ht="19.5" customHeight="1" x14ac:dyDescent="0.2">
      <c r="A21" s="136"/>
      <c r="B21" s="33" t="s">
        <v>149</v>
      </c>
      <c r="C21" s="19" t="s">
        <v>83</v>
      </c>
      <c r="D21" s="133"/>
      <c r="E21" s="27" t="s">
        <v>84</v>
      </c>
      <c r="F21" s="27" t="s">
        <v>84</v>
      </c>
      <c r="G21" s="136"/>
      <c r="H21" s="17">
        <v>315</v>
      </c>
      <c r="I21" s="17">
        <v>400</v>
      </c>
      <c r="J21" s="17">
        <v>400</v>
      </c>
      <c r="K21" s="20" t="s">
        <v>24</v>
      </c>
      <c r="L21" s="20" t="s">
        <v>25</v>
      </c>
      <c r="M21" s="19" t="s">
        <v>84</v>
      </c>
    </row>
    <row r="22" spans="1:13" ht="24.75" customHeight="1" thickBot="1" x14ac:dyDescent="0.25">
      <c r="A22" s="136"/>
      <c r="B22" s="41" t="s">
        <v>150</v>
      </c>
      <c r="C22" s="47" t="s">
        <v>80</v>
      </c>
      <c r="D22" s="41" t="s">
        <v>58</v>
      </c>
      <c r="E22" s="37" t="s">
        <v>67</v>
      </c>
      <c r="F22" s="37" t="s">
        <v>67</v>
      </c>
      <c r="G22" s="136"/>
      <c r="H22" s="48">
        <v>5600</v>
      </c>
      <c r="I22" s="48">
        <v>5600</v>
      </c>
      <c r="J22" s="48">
        <v>5600</v>
      </c>
      <c r="K22" s="41" t="s">
        <v>81</v>
      </c>
      <c r="L22" s="41" t="s">
        <v>82</v>
      </c>
      <c r="M22" s="47" t="s">
        <v>67</v>
      </c>
    </row>
    <row r="23" spans="1:13" ht="28.5" customHeight="1" thickBot="1" x14ac:dyDescent="0.25">
      <c r="A23" s="50" t="s">
        <v>139</v>
      </c>
      <c r="B23" s="50" t="s">
        <v>138</v>
      </c>
      <c r="C23" s="51" t="s">
        <v>124</v>
      </c>
      <c r="D23" s="50" t="s">
        <v>40</v>
      </c>
      <c r="E23" s="51" t="s">
        <v>125</v>
      </c>
      <c r="F23" s="51" t="s">
        <v>126</v>
      </c>
      <c r="G23" s="50" t="s">
        <v>210</v>
      </c>
      <c r="H23" s="70">
        <v>94488</v>
      </c>
      <c r="I23" s="70">
        <v>120000</v>
      </c>
      <c r="J23" s="52">
        <v>120000</v>
      </c>
      <c r="K23" s="50" t="s">
        <v>127</v>
      </c>
      <c r="L23" s="50" t="s">
        <v>128</v>
      </c>
      <c r="M23" s="51" t="s">
        <v>129</v>
      </c>
    </row>
    <row r="24" spans="1:13" ht="27" customHeight="1" x14ac:dyDescent="0.2">
      <c r="A24" s="136" t="s">
        <v>140</v>
      </c>
      <c r="B24" s="42" t="s">
        <v>138</v>
      </c>
      <c r="C24" s="18" t="s">
        <v>131</v>
      </c>
      <c r="D24" s="136" t="s">
        <v>62</v>
      </c>
      <c r="E24" s="18" t="s">
        <v>126</v>
      </c>
      <c r="F24" s="18" t="s">
        <v>126</v>
      </c>
      <c r="G24" s="136" t="s">
        <v>211</v>
      </c>
      <c r="H24" s="54">
        <v>5455</v>
      </c>
      <c r="I24" s="54">
        <v>5455</v>
      </c>
      <c r="J24" s="49">
        <v>5455</v>
      </c>
      <c r="K24" s="42" t="s">
        <v>63</v>
      </c>
      <c r="L24" s="42" t="s">
        <v>64</v>
      </c>
      <c r="M24" s="18" t="s">
        <v>126</v>
      </c>
    </row>
    <row r="25" spans="1:13" ht="24" customHeight="1" x14ac:dyDescent="0.2">
      <c r="A25" s="136"/>
      <c r="B25" s="33" t="s">
        <v>139</v>
      </c>
      <c r="C25" s="19" t="s">
        <v>132</v>
      </c>
      <c r="D25" s="133"/>
      <c r="E25" s="19" t="s">
        <v>133</v>
      </c>
      <c r="F25" s="19" t="s">
        <v>133</v>
      </c>
      <c r="G25" s="136"/>
      <c r="H25" s="17">
        <v>17667</v>
      </c>
      <c r="I25" s="17">
        <v>18550</v>
      </c>
      <c r="J25" s="44">
        <v>18550</v>
      </c>
      <c r="K25" s="33" t="s">
        <v>28</v>
      </c>
      <c r="L25" s="33" t="s">
        <v>29</v>
      </c>
      <c r="M25" s="19" t="s">
        <v>133</v>
      </c>
    </row>
    <row r="26" spans="1:13" ht="29.25" customHeight="1" x14ac:dyDescent="0.2">
      <c r="A26" s="136"/>
      <c r="B26" s="33" t="s">
        <v>140</v>
      </c>
      <c r="C26" s="19" t="s">
        <v>134</v>
      </c>
      <c r="D26" s="33" t="s">
        <v>58</v>
      </c>
      <c r="E26" s="19" t="s">
        <v>126</v>
      </c>
      <c r="F26" s="19" t="s">
        <v>126</v>
      </c>
      <c r="G26" s="136"/>
      <c r="H26" s="17">
        <v>3874</v>
      </c>
      <c r="I26" s="17">
        <v>4920</v>
      </c>
      <c r="J26" s="44">
        <v>4920</v>
      </c>
      <c r="K26" s="33" t="s">
        <v>135</v>
      </c>
      <c r="L26" s="33" t="s">
        <v>136</v>
      </c>
      <c r="M26" s="19" t="s">
        <v>126</v>
      </c>
    </row>
    <row r="27" spans="1:13" ht="23.25" customHeight="1" thickBot="1" x14ac:dyDescent="0.25">
      <c r="A27" s="136"/>
      <c r="B27" s="41" t="s">
        <v>141</v>
      </c>
      <c r="C27" s="47" t="s">
        <v>137</v>
      </c>
      <c r="D27" s="41" t="s">
        <v>40</v>
      </c>
      <c r="E27" s="47" t="s">
        <v>126</v>
      </c>
      <c r="F27" s="47" t="s">
        <v>126</v>
      </c>
      <c r="G27" s="136"/>
      <c r="H27" s="48">
        <v>799</v>
      </c>
      <c r="I27" s="48">
        <v>959</v>
      </c>
      <c r="J27" s="53">
        <v>960</v>
      </c>
      <c r="K27" s="41" t="s">
        <v>151</v>
      </c>
      <c r="L27" s="41" t="s">
        <v>152</v>
      </c>
      <c r="M27" s="47" t="s">
        <v>126</v>
      </c>
    </row>
    <row r="28" spans="1:13" ht="29.25" customHeight="1" x14ac:dyDescent="0.2">
      <c r="A28" s="135" t="s">
        <v>141</v>
      </c>
      <c r="B28" s="55" t="s">
        <v>138</v>
      </c>
      <c r="C28" s="56" t="s">
        <v>105</v>
      </c>
      <c r="D28" s="55" t="s">
        <v>40</v>
      </c>
      <c r="E28" s="56" t="s">
        <v>106</v>
      </c>
      <c r="F28" s="56" t="s">
        <v>106</v>
      </c>
      <c r="G28" s="135" t="s">
        <v>213</v>
      </c>
      <c r="H28" s="57">
        <v>23614</v>
      </c>
      <c r="I28" s="57">
        <v>29990</v>
      </c>
      <c r="J28" s="58">
        <v>29990</v>
      </c>
      <c r="K28" s="55" t="s">
        <v>103</v>
      </c>
      <c r="L28" s="55" t="s">
        <v>104</v>
      </c>
      <c r="M28" s="56" t="s">
        <v>99</v>
      </c>
    </row>
    <row r="29" spans="1:13" ht="24" customHeight="1" thickBot="1" x14ac:dyDescent="0.25">
      <c r="A29" s="137"/>
      <c r="B29" s="59" t="s">
        <v>139</v>
      </c>
      <c r="C29" s="60" t="s">
        <v>113</v>
      </c>
      <c r="D29" s="59" t="s">
        <v>40</v>
      </c>
      <c r="E29" s="60" t="s">
        <v>114</v>
      </c>
      <c r="F29" s="60" t="s">
        <v>114</v>
      </c>
      <c r="G29" s="137"/>
      <c r="H29" s="61">
        <v>19661</v>
      </c>
      <c r="I29" s="61">
        <v>24969</v>
      </c>
      <c r="J29" s="62">
        <v>24969</v>
      </c>
      <c r="K29" s="63" t="s">
        <v>24</v>
      </c>
      <c r="L29" s="63" t="s">
        <v>25</v>
      </c>
      <c r="M29" s="60" t="s">
        <v>107</v>
      </c>
    </row>
    <row r="30" spans="1:13" ht="41.25" customHeight="1" thickBot="1" x14ac:dyDescent="0.25">
      <c r="A30" s="50" t="s">
        <v>142</v>
      </c>
      <c r="B30" s="50" t="s">
        <v>138</v>
      </c>
      <c r="C30" s="51" t="s">
        <v>115</v>
      </c>
      <c r="D30" s="50" t="s">
        <v>116</v>
      </c>
      <c r="E30" s="51" t="s">
        <v>107</v>
      </c>
      <c r="F30" s="51" t="s">
        <v>107</v>
      </c>
      <c r="G30" s="50" t="s">
        <v>244</v>
      </c>
      <c r="H30" s="70">
        <v>11014</v>
      </c>
      <c r="I30" s="70">
        <v>11014</v>
      </c>
      <c r="J30" s="93">
        <v>11014</v>
      </c>
      <c r="K30" s="50" t="s">
        <v>16</v>
      </c>
      <c r="L30" s="50" t="s">
        <v>20</v>
      </c>
      <c r="M30" s="51" t="s">
        <v>99</v>
      </c>
    </row>
    <row r="31" spans="1:13" s="45" customFormat="1" ht="30" customHeight="1" thickBot="1" x14ac:dyDescent="0.25">
      <c r="A31" s="139" t="s">
        <v>258</v>
      </c>
      <c r="B31" s="140"/>
      <c r="C31" s="140"/>
      <c r="D31" s="140"/>
      <c r="E31" s="140"/>
      <c r="F31" s="140"/>
      <c r="G31" s="141"/>
      <c r="H31" s="103">
        <f>SUM(H10:H30)</f>
        <v>585512</v>
      </c>
      <c r="I31" s="103">
        <f t="shared" ref="I31" si="0">SUM(I10:I30)</f>
        <v>695872</v>
      </c>
      <c r="J31" s="103">
        <f>SUM(J10:J30)</f>
        <v>695878</v>
      </c>
      <c r="K31" s="104"/>
      <c r="L31" s="104"/>
      <c r="M31" s="105"/>
    </row>
    <row r="32" spans="1:13" s="45" customFormat="1" ht="30" customHeight="1" x14ac:dyDescent="0.2">
      <c r="A32" s="108"/>
      <c r="B32" s="108"/>
      <c r="C32" s="150" t="s">
        <v>237</v>
      </c>
      <c r="D32" s="150"/>
      <c r="E32" s="150"/>
      <c r="F32" s="150"/>
      <c r="G32" s="119"/>
      <c r="H32" s="109"/>
      <c r="I32" s="109"/>
      <c r="J32" s="109"/>
      <c r="K32" s="108"/>
      <c r="L32" s="108"/>
      <c r="M32" s="114"/>
    </row>
    <row r="33" spans="1:13" s="45" customFormat="1" ht="30" customHeight="1" x14ac:dyDescent="0.2">
      <c r="A33" s="121"/>
      <c r="B33" s="121"/>
      <c r="C33" s="127" t="s">
        <v>263</v>
      </c>
      <c r="D33" s="121"/>
      <c r="E33" s="121"/>
      <c r="F33" s="121"/>
      <c r="G33" s="124" t="s">
        <v>238</v>
      </c>
      <c r="H33" s="125"/>
      <c r="I33" s="125"/>
      <c r="J33" s="125"/>
      <c r="K33" s="121"/>
      <c r="L33" s="121"/>
      <c r="M33" s="128"/>
    </row>
    <row r="34" spans="1:13" s="45" customFormat="1" ht="17.25" customHeight="1" thickBot="1" x14ac:dyDescent="0.25">
      <c r="A34" s="111"/>
      <c r="B34" s="111"/>
      <c r="C34" s="120"/>
      <c r="D34" s="111"/>
      <c r="E34" s="111"/>
      <c r="F34" s="111"/>
      <c r="G34" s="116"/>
      <c r="H34" s="112"/>
      <c r="I34" s="112"/>
      <c r="J34" s="112"/>
      <c r="K34" s="111"/>
      <c r="L34" s="111"/>
      <c r="M34" s="115"/>
    </row>
    <row r="35" spans="1:13" ht="24" customHeight="1" thickBot="1" x14ac:dyDescent="0.25">
      <c r="A35" s="145" t="s">
        <v>143</v>
      </c>
      <c r="B35" s="88" t="s">
        <v>138</v>
      </c>
      <c r="C35" s="95" t="s">
        <v>46</v>
      </c>
      <c r="D35" s="145" t="s">
        <v>58</v>
      </c>
      <c r="E35" s="97" t="s">
        <v>59</v>
      </c>
      <c r="F35" s="97" t="s">
        <v>59</v>
      </c>
      <c r="G35" s="145" t="s">
        <v>153</v>
      </c>
      <c r="H35" s="98">
        <v>4372</v>
      </c>
      <c r="I35" s="98">
        <v>5343</v>
      </c>
      <c r="J35" s="98">
        <v>5345</v>
      </c>
      <c r="K35" s="88" t="s">
        <v>26</v>
      </c>
      <c r="L35" s="88" t="s">
        <v>27</v>
      </c>
      <c r="M35" s="97" t="s">
        <v>59</v>
      </c>
    </row>
    <row r="36" spans="1:13" ht="24" customHeight="1" thickBot="1" x14ac:dyDescent="0.25">
      <c r="A36" s="145"/>
      <c r="B36" s="33" t="s">
        <v>139</v>
      </c>
      <c r="C36" s="27" t="s">
        <v>47</v>
      </c>
      <c r="D36" s="146"/>
      <c r="E36" s="27" t="s">
        <v>59</v>
      </c>
      <c r="F36" s="27" t="s">
        <v>59</v>
      </c>
      <c r="G36" s="145"/>
      <c r="H36" s="17">
        <v>11008</v>
      </c>
      <c r="I36" s="17">
        <v>12174</v>
      </c>
      <c r="J36" s="40">
        <v>12175</v>
      </c>
      <c r="K36" s="33" t="s">
        <v>60</v>
      </c>
      <c r="L36" s="33" t="s">
        <v>61</v>
      </c>
      <c r="M36" s="27" t="s">
        <v>59</v>
      </c>
    </row>
    <row r="37" spans="1:13" ht="42" customHeight="1" thickBot="1" x14ac:dyDescent="0.25">
      <c r="A37" s="145"/>
      <c r="B37" s="89" t="s">
        <v>140</v>
      </c>
      <c r="C37" s="96" t="s">
        <v>48</v>
      </c>
      <c r="D37" s="89" t="s">
        <v>62</v>
      </c>
      <c r="E37" s="96" t="s">
        <v>59</v>
      </c>
      <c r="F37" s="96" t="s">
        <v>59</v>
      </c>
      <c r="G37" s="145"/>
      <c r="H37" s="99">
        <v>2315</v>
      </c>
      <c r="I37" s="99">
        <v>2315</v>
      </c>
      <c r="J37" s="99">
        <v>2315</v>
      </c>
      <c r="K37" s="89" t="s">
        <v>63</v>
      </c>
      <c r="L37" s="89" t="s">
        <v>64</v>
      </c>
      <c r="M37" s="96" t="s">
        <v>59</v>
      </c>
    </row>
    <row r="38" spans="1:13" ht="26.25" customHeight="1" thickBot="1" x14ac:dyDescent="0.25">
      <c r="A38" s="84" t="s">
        <v>144</v>
      </c>
      <c r="B38" s="84" t="s">
        <v>138</v>
      </c>
      <c r="C38" s="46" t="s">
        <v>49</v>
      </c>
      <c r="D38" s="84" t="s">
        <v>40</v>
      </c>
      <c r="E38" s="46" t="s">
        <v>164</v>
      </c>
      <c r="F38" s="46" t="s">
        <v>165</v>
      </c>
      <c r="G38" s="84" t="s">
        <v>220</v>
      </c>
      <c r="H38" s="65">
        <v>47244</v>
      </c>
      <c r="I38" s="65">
        <f>12756+47244</f>
        <v>60000</v>
      </c>
      <c r="J38" s="65">
        <v>60000</v>
      </c>
      <c r="K38" s="84" t="s">
        <v>166</v>
      </c>
      <c r="L38" s="84" t="s">
        <v>167</v>
      </c>
      <c r="M38" s="64" t="s">
        <v>57</v>
      </c>
    </row>
    <row r="39" spans="1:13" ht="55.5" customHeight="1" thickBot="1" x14ac:dyDescent="0.25">
      <c r="A39" s="50" t="s">
        <v>145</v>
      </c>
      <c r="B39" s="50" t="s">
        <v>138</v>
      </c>
      <c r="C39" s="69" t="s">
        <v>100</v>
      </c>
      <c r="D39" s="50" t="s">
        <v>101</v>
      </c>
      <c r="E39" s="69" t="s">
        <v>102</v>
      </c>
      <c r="F39" s="69" t="s">
        <v>102</v>
      </c>
      <c r="G39" s="50" t="s">
        <v>254</v>
      </c>
      <c r="H39" s="70">
        <v>30000</v>
      </c>
      <c r="I39" s="70">
        <v>30000</v>
      </c>
      <c r="J39" s="70">
        <v>30000</v>
      </c>
      <c r="K39" s="50" t="s">
        <v>16</v>
      </c>
      <c r="L39" s="50" t="s">
        <v>20</v>
      </c>
      <c r="M39" s="51" t="s">
        <v>99</v>
      </c>
    </row>
    <row r="40" spans="1:13" ht="92.25" customHeight="1" thickBot="1" x14ac:dyDescent="0.25">
      <c r="A40" s="84" t="s">
        <v>146</v>
      </c>
      <c r="B40" s="84" t="s">
        <v>138</v>
      </c>
      <c r="C40" s="46" t="s">
        <v>39</v>
      </c>
      <c r="D40" s="84" t="s">
        <v>40</v>
      </c>
      <c r="E40" s="46" t="s">
        <v>41</v>
      </c>
      <c r="F40" s="46" t="s">
        <v>41</v>
      </c>
      <c r="G40" s="84" t="s">
        <v>249</v>
      </c>
      <c r="H40" s="65">
        <v>158100</v>
      </c>
      <c r="I40" s="65">
        <v>200785</v>
      </c>
      <c r="J40" s="65">
        <f>200785-86990</f>
        <v>113795</v>
      </c>
      <c r="K40" s="84" t="s">
        <v>36</v>
      </c>
      <c r="L40" s="84" t="s">
        <v>42</v>
      </c>
      <c r="M40" s="64" t="s">
        <v>35</v>
      </c>
    </row>
    <row r="41" spans="1:13" ht="22.5" customHeight="1" x14ac:dyDescent="0.2">
      <c r="A41" s="135" t="s">
        <v>147</v>
      </c>
      <c r="B41" s="55" t="s">
        <v>138</v>
      </c>
      <c r="C41" s="67" t="s">
        <v>56</v>
      </c>
      <c r="D41" s="55" t="s">
        <v>44</v>
      </c>
      <c r="E41" s="55" t="s">
        <v>57</v>
      </c>
      <c r="F41" s="55" t="s">
        <v>57</v>
      </c>
      <c r="G41" s="135" t="s">
        <v>245</v>
      </c>
      <c r="H41" s="57">
        <v>840</v>
      </c>
      <c r="I41" s="57">
        <v>840</v>
      </c>
      <c r="J41" s="57">
        <v>840</v>
      </c>
      <c r="K41" s="135" t="s">
        <v>33</v>
      </c>
      <c r="L41" s="135" t="s">
        <v>34</v>
      </c>
      <c r="M41" s="55" t="s">
        <v>57</v>
      </c>
    </row>
    <row r="42" spans="1:13" ht="22.5" customHeight="1" x14ac:dyDescent="0.2">
      <c r="A42" s="136"/>
      <c r="B42" s="33" t="s">
        <v>139</v>
      </c>
      <c r="C42" s="29" t="s">
        <v>50</v>
      </c>
      <c r="D42" s="33" t="s">
        <v>44</v>
      </c>
      <c r="E42" s="33" t="s">
        <v>51</v>
      </c>
      <c r="F42" s="33" t="s">
        <v>51</v>
      </c>
      <c r="G42" s="148"/>
      <c r="H42" s="17">
        <v>50</v>
      </c>
      <c r="I42" s="17">
        <v>50</v>
      </c>
      <c r="J42" s="17">
        <v>50</v>
      </c>
      <c r="K42" s="136"/>
      <c r="L42" s="136"/>
      <c r="M42" s="33" t="s">
        <v>51</v>
      </c>
    </row>
    <row r="43" spans="1:13" ht="26.25" customHeight="1" x14ac:dyDescent="0.2">
      <c r="A43" s="136"/>
      <c r="B43" s="33" t="s">
        <v>140</v>
      </c>
      <c r="C43" s="29" t="s">
        <v>52</v>
      </c>
      <c r="D43" s="33" t="s">
        <v>44</v>
      </c>
      <c r="E43" s="33" t="s">
        <v>53</v>
      </c>
      <c r="F43" s="33" t="s">
        <v>53</v>
      </c>
      <c r="G43" s="148"/>
      <c r="H43" s="17">
        <v>718</v>
      </c>
      <c r="I43" s="17">
        <v>718</v>
      </c>
      <c r="J43" s="17">
        <v>718</v>
      </c>
      <c r="K43" s="136"/>
      <c r="L43" s="136"/>
      <c r="M43" s="33" t="s">
        <v>53</v>
      </c>
    </row>
    <row r="44" spans="1:13" ht="24.75" customHeight="1" x14ac:dyDescent="0.2">
      <c r="A44" s="136"/>
      <c r="B44" s="33" t="s">
        <v>141</v>
      </c>
      <c r="C44" s="29" t="s">
        <v>43</v>
      </c>
      <c r="D44" s="33" t="s">
        <v>44</v>
      </c>
      <c r="E44" s="33" t="s">
        <v>45</v>
      </c>
      <c r="F44" s="33" t="s">
        <v>45</v>
      </c>
      <c r="G44" s="148"/>
      <c r="H44" s="17">
        <v>2400</v>
      </c>
      <c r="I44" s="17">
        <v>2400</v>
      </c>
      <c r="J44" s="17">
        <f>2400-50</f>
        <v>2350</v>
      </c>
      <c r="K44" s="136"/>
      <c r="L44" s="136"/>
      <c r="M44" s="33" t="s">
        <v>45</v>
      </c>
    </row>
    <row r="45" spans="1:13" ht="24.75" customHeight="1" x14ac:dyDescent="0.2">
      <c r="A45" s="136"/>
      <c r="B45" s="33" t="s">
        <v>142</v>
      </c>
      <c r="C45" s="29" t="s">
        <v>54</v>
      </c>
      <c r="D45" s="33" t="s">
        <v>44</v>
      </c>
      <c r="E45" s="33" t="s">
        <v>55</v>
      </c>
      <c r="F45" s="33" t="s">
        <v>55</v>
      </c>
      <c r="G45" s="148"/>
      <c r="H45" s="17">
        <v>104</v>
      </c>
      <c r="I45" s="17">
        <v>104</v>
      </c>
      <c r="J45" s="17">
        <v>104</v>
      </c>
      <c r="K45" s="136"/>
      <c r="L45" s="136"/>
      <c r="M45" s="33" t="s">
        <v>55</v>
      </c>
    </row>
    <row r="46" spans="1:13" ht="24.75" customHeight="1" x14ac:dyDescent="0.2">
      <c r="A46" s="136"/>
      <c r="B46" s="33" t="s">
        <v>143</v>
      </c>
      <c r="C46" s="29" t="s">
        <v>122</v>
      </c>
      <c r="D46" s="33" t="s">
        <v>44</v>
      </c>
      <c r="E46" s="33" t="s">
        <v>123</v>
      </c>
      <c r="F46" s="33" t="s">
        <v>123</v>
      </c>
      <c r="G46" s="148"/>
      <c r="H46" s="17">
        <v>4876</v>
      </c>
      <c r="I46" s="17">
        <v>4876</v>
      </c>
      <c r="J46" s="17">
        <f>4876-30</f>
        <v>4846</v>
      </c>
      <c r="K46" s="136"/>
      <c r="L46" s="136"/>
      <c r="M46" s="33" t="s">
        <v>123</v>
      </c>
    </row>
    <row r="47" spans="1:13" ht="24.75" customHeight="1" x14ac:dyDescent="0.2">
      <c r="A47" s="136"/>
      <c r="B47" s="33" t="s">
        <v>144</v>
      </c>
      <c r="C47" s="29" t="s">
        <v>130</v>
      </c>
      <c r="D47" s="33" t="s">
        <v>44</v>
      </c>
      <c r="E47" s="33" t="s">
        <v>102</v>
      </c>
      <c r="F47" s="33" t="s">
        <v>102</v>
      </c>
      <c r="G47" s="148"/>
      <c r="H47" s="17">
        <v>857</v>
      </c>
      <c r="I47" s="17">
        <v>857</v>
      </c>
      <c r="J47" s="17">
        <v>857</v>
      </c>
      <c r="K47" s="136"/>
      <c r="L47" s="136"/>
      <c r="M47" s="33" t="s">
        <v>102</v>
      </c>
    </row>
    <row r="48" spans="1:13" ht="24.75" customHeight="1" thickBot="1" x14ac:dyDescent="0.25">
      <c r="A48" s="137"/>
      <c r="B48" s="59" t="s">
        <v>145</v>
      </c>
      <c r="C48" s="71" t="s">
        <v>93</v>
      </c>
      <c r="D48" s="59" t="s">
        <v>44</v>
      </c>
      <c r="E48" s="72" t="s">
        <v>94</v>
      </c>
      <c r="F48" s="72" t="s">
        <v>94</v>
      </c>
      <c r="G48" s="149"/>
      <c r="H48" s="61">
        <f>365+633</f>
        <v>998</v>
      </c>
      <c r="I48" s="61">
        <v>998</v>
      </c>
      <c r="J48" s="61">
        <v>998</v>
      </c>
      <c r="K48" s="137"/>
      <c r="L48" s="137"/>
      <c r="M48" s="72" t="s">
        <v>94</v>
      </c>
    </row>
    <row r="49" spans="1:13" ht="24" customHeight="1" thickBot="1" x14ac:dyDescent="0.25">
      <c r="A49" s="43" t="s">
        <v>148</v>
      </c>
      <c r="B49" s="43" t="s">
        <v>138</v>
      </c>
      <c r="C49" s="46" t="s">
        <v>120</v>
      </c>
      <c r="D49" s="43" t="s">
        <v>40</v>
      </c>
      <c r="E49" s="43" t="s">
        <v>121</v>
      </c>
      <c r="F49" s="43" t="s">
        <v>114</v>
      </c>
      <c r="G49" s="43" t="s">
        <v>212</v>
      </c>
      <c r="H49" s="65">
        <v>17700</v>
      </c>
      <c r="I49" s="65">
        <v>17700</v>
      </c>
      <c r="J49" s="65">
        <v>17700</v>
      </c>
      <c r="K49" s="43" t="s">
        <v>117</v>
      </c>
      <c r="L49" s="43" t="s">
        <v>118</v>
      </c>
      <c r="M49" s="64" t="s">
        <v>119</v>
      </c>
    </row>
    <row r="50" spans="1:13" ht="24" customHeight="1" x14ac:dyDescent="0.2">
      <c r="A50" s="135" t="s">
        <v>149</v>
      </c>
      <c r="B50" s="55" t="s">
        <v>138</v>
      </c>
      <c r="C50" s="66" t="s">
        <v>154</v>
      </c>
      <c r="D50" s="55" t="s">
        <v>40</v>
      </c>
      <c r="E50" s="55" t="s">
        <v>155</v>
      </c>
      <c r="F50" s="55" t="s">
        <v>155</v>
      </c>
      <c r="G50" s="135" t="s">
        <v>246</v>
      </c>
      <c r="H50" s="57">
        <v>8800</v>
      </c>
      <c r="I50" s="57">
        <v>8800</v>
      </c>
      <c r="J50" s="57">
        <v>8800</v>
      </c>
      <c r="K50" s="73" t="s">
        <v>69</v>
      </c>
      <c r="L50" s="73" t="s">
        <v>32</v>
      </c>
      <c r="M50" s="56" t="s">
        <v>155</v>
      </c>
    </row>
    <row r="51" spans="1:13" ht="24" customHeight="1" x14ac:dyDescent="0.2">
      <c r="A51" s="136"/>
      <c r="B51" s="33" t="s">
        <v>139</v>
      </c>
      <c r="C51" s="27" t="s">
        <v>156</v>
      </c>
      <c r="D51" s="132" t="s">
        <v>58</v>
      </c>
      <c r="E51" s="33" t="s">
        <v>155</v>
      </c>
      <c r="F51" s="33" t="s">
        <v>155</v>
      </c>
      <c r="G51" s="136"/>
      <c r="H51" s="17">
        <v>85326</v>
      </c>
      <c r="I51" s="17">
        <f>85326+8379</f>
        <v>93705</v>
      </c>
      <c r="J51" s="17">
        <v>93705</v>
      </c>
      <c r="K51" s="20" t="s">
        <v>30</v>
      </c>
      <c r="L51" s="20" t="s">
        <v>31</v>
      </c>
      <c r="M51" s="19" t="s">
        <v>155</v>
      </c>
    </row>
    <row r="52" spans="1:13" ht="24" customHeight="1" x14ac:dyDescent="0.2">
      <c r="A52" s="136"/>
      <c r="B52" s="33" t="s">
        <v>140</v>
      </c>
      <c r="C52" s="27" t="s">
        <v>157</v>
      </c>
      <c r="D52" s="133"/>
      <c r="E52" s="33" t="s">
        <v>158</v>
      </c>
      <c r="F52" s="33" t="s">
        <v>158</v>
      </c>
      <c r="G52" s="136"/>
      <c r="H52" s="17">
        <v>2324</v>
      </c>
      <c r="I52" s="17">
        <v>2952</v>
      </c>
      <c r="J52" s="17">
        <v>2952</v>
      </c>
      <c r="K52" s="33" t="s">
        <v>26</v>
      </c>
      <c r="L52" s="33" t="s">
        <v>27</v>
      </c>
      <c r="M52" s="19" t="s">
        <v>158</v>
      </c>
    </row>
    <row r="53" spans="1:13" ht="24" customHeight="1" x14ac:dyDescent="0.2">
      <c r="A53" s="136"/>
      <c r="B53" s="33" t="s">
        <v>141</v>
      </c>
      <c r="C53" s="27" t="s">
        <v>159</v>
      </c>
      <c r="D53" s="33" t="s">
        <v>58</v>
      </c>
      <c r="E53" s="33" t="s">
        <v>119</v>
      </c>
      <c r="F53" s="33" t="s">
        <v>119</v>
      </c>
      <c r="G53" s="136"/>
      <c r="H53" s="17">
        <v>2894</v>
      </c>
      <c r="I53" s="17">
        <f>2894+782</f>
        <v>3676</v>
      </c>
      <c r="J53" s="17">
        <v>3676</v>
      </c>
      <c r="K53" s="33" t="s">
        <v>60</v>
      </c>
      <c r="L53" s="33" t="s">
        <v>61</v>
      </c>
      <c r="M53" s="19" t="s">
        <v>119</v>
      </c>
    </row>
    <row r="54" spans="1:13" ht="30.75" customHeight="1" x14ac:dyDescent="0.2">
      <c r="A54" s="136"/>
      <c r="B54" s="33" t="s">
        <v>142</v>
      </c>
      <c r="C54" s="27" t="s">
        <v>160</v>
      </c>
      <c r="D54" s="132" t="s">
        <v>62</v>
      </c>
      <c r="E54" s="33" t="s">
        <v>155</v>
      </c>
      <c r="F54" s="33" t="s">
        <v>155</v>
      </c>
      <c r="G54" s="136"/>
      <c r="H54" s="17">
        <v>3496</v>
      </c>
      <c r="I54" s="17">
        <v>4440</v>
      </c>
      <c r="J54" s="17">
        <v>4440</v>
      </c>
      <c r="K54" s="33" t="s">
        <v>161</v>
      </c>
      <c r="L54" s="33" t="s">
        <v>162</v>
      </c>
      <c r="M54" s="19" t="s">
        <v>155</v>
      </c>
    </row>
    <row r="55" spans="1:13" ht="21.75" customHeight="1" thickBot="1" x14ac:dyDescent="0.25">
      <c r="A55" s="137"/>
      <c r="B55" s="59" t="s">
        <v>143</v>
      </c>
      <c r="C55" s="68" t="s">
        <v>163</v>
      </c>
      <c r="D55" s="137"/>
      <c r="E55" s="59" t="s">
        <v>114</v>
      </c>
      <c r="F55" s="59" t="s">
        <v>114</v>
      </c>
      <c r="G55" s="137"/>
      <c r="H55" s="61">
        <v>1571</v>
      </c>
      <c r="I55" s="61">
        <v>1995</v>
      </c>
      <c r="J55" s="61">
        <v>1995</v>
      </c>
      <c r="K55" s="59" t="s">
        <v>161</v>
      </c>
      <c r="L55" s="59" t="s">
        <v>162</v>
      </c>
      <c r="M55" s="60" t="s">
        <v>114</v>
      </c>
    </row>
    <row r="56" spans="1:13" ht="29.25" customHeight="1" thickBot="1" x14ac:dyDescent="0.25">
      <c r="A56" s="43" t="s">
        <v>150</v>
      </c>
      <c r="B56" s="43" t="s">
        <v>138</v>
      </c>
      <c r="C56" s="46" t="s">
        <v>169</v>
      </c>
      <c r="D56" s="43" t="s">
        <v>58</v>
      </c>
      <c r="E56" s="43" t="s">
        <v>99</v>
      </c>
      <c r="F56" s="43" t="s">
        <v>99</v>
      </c>
      <c r="G56" s="43" t="s">
        <v>168</v>
      </c>
      <c r="H56" s="65">
        <v>3994</v>
      </c>
      <c r="I56" s="65">
        <v>4995</v>
      </c>
      <c r="J56" s="65">
        <v>4995</v>
      </c>
      <c r="K56" s="75" t="s">
        <v>30</v>
      </c>
      <c r="L56" s="75" t="s">
        <v>31</v>
      </c>
      <c r="M56" s="64" t="s">
        <v>99</v>
      </c>
    </row>
    <row r="57" spans="1:13" ht="24" customHeight="1" thickBot="1" x14ac:dyDescent="0.25">
      <c r="A57" s="50" t="s">
        <v>198</v>
      </c>
      <c r="B57" s="50" t="s">
        <v>138</v>
      </c>
      <c r="C57" s="69" t="s">
        <v>109</v>
      </c>
      <c r="D57" s="50" t="s">
        <v>40</v>
      </c>
      <c r="E57" s="69" t="s">
        <v>110</v>
      </c>
      <c r="F57" s="69" t="s">
        <v>108</v>
      </c>
      <c r="G57" s="50" t="s">
        <v>214</v>
      </c>
      <c r="H57" s="70">
        <v>3000</v>
      </c>
      <c r="I57" s="70">
        <v>3000</v>
      </c>
      <c r="J57" s="70">
        <v>3000</v>
      </c>
      <c r="K57" s="50" t="s">
        <v>111</v>
      </c>
      <c r="L57" s="50" t="s">
        <v>112</v>
      </c>
      <c r="M57" s="69" t="s">
        <v>108</v>
      </c>
    </row>
    <row r="58" spans="1:13" ht="24" customHeight="1" x14ac:dyDescent="0.2">
      <c r="A58" s="136" t="s">
        <v>199</v>
      </c>
      <c r="B58" s="42" t="s">
        <v>138</v>
      </c>
      <c r="C58" s="28" t="s">
        <v>171</v>
      </c>
      <c r="D58" s="42" t="s">
        <v>58</v>
      </c>
      <c r="E58" s="28" t="s">
        <v>99</v>
      </c>
      <c r="F58" s="28" t="s">
        <v>99</v>
      </c>
      <c r="G58" s="136" t="s">
        <v>250</v>
      </c>
      <c r="H58" s="54">
        <f>6980</f>
        <v>6980</v>
      </c>
      <c r="I58" s="54">
        <v>8864</v>
      </c>
      <c r="J58" s="54">
        <v>8865</v>
      </c>
      <c r="K58" s="42" t="s">
        <v>60</v>
      </c>
      <c r="L58" s="42" t="s">
        <v>61</v>
      </c>
      <c r="M58" s="28" t="s">
        <v>99</v>
      </c>
    </row>
    <row r="59" spans="1:13" ht="24" customHeight="1" x14ac:dyDescent="0.2">
      <c r="A59" s="136"/>
      <c r="B59" s="33" t="s">
        <v>139</v>
      </c>
      <c r="C59" s="27" t="s">
        <v>172</v>
      </c>
      <c r="D59" s="33" t="s">
        <v>58</v>
      </c>
      <c r="E59" s="27" t="s">
        <v>173</v>
      </c>
      <c r="F59" s="27" t="s">
        <v>173</v>
      </c>
      <c r="G59" s="136"/>
      <c r="H59" s="17">
        <f>11057</f>
        <v>11057</v>
      </c>
      <c r="I59" s="17">
        <v>14045</v>
      </c>
      <c r="J59" s="17">
        <f>11057+2986+2</f>
        <v>14045</v>
      </c>
      <c r="K59" s="33" t="s">
        <v>26</v>
      </c>
      <c r="L59" s="33" t="s">
        <v>27</v>
      </c>
      <c r="M59" s="27" t="s">
        <v>173</v>
      </c>
    </row>
    <row r="60" spans="1:13" ht="18" customHeight="1" x14ac:dyDescent="0.2">
      <c r="A60" s="136"/>
      <c r="B60" s="33" t="s">
        <v>140</v>
      </c>
      <c r="C60" s="27" t="s">
        <v>174</v>
      </c>
      <c r="D60" s="33" t="s">
        <v>40</v>
      </c>
      <c r="E60" s="27" t="s">
        <v>175</v>
      </c>
      <c r="F60" s="27" t="s">
        <v>175</v>
      </c>
      <c r="G60" s="136"/>
      <c r="H60" s="17">
        <v>787</v>
      </c>
      <c r="I60" s="17">
        <v>1000</v>
      </c>
      <c r="J60" s="17">
        <v>1000</v>
      </c>
      <c r="K60" s="42" t="s">
        <v>176</v>
      </c>
      <c r="L60" s="42" t="s">
        <v>177</v>
      </c>
      <c r="M60" s="27" t="s">
        <v>175</v>
      </c>
    </row>
    <row r="61" spans="1:13" ht="24" customHeight="1" thickBot="1" x14ac:dyDescent="0.25">
      <c r="A61" s="136"/>
      <c r="B61" s="41" t="s">
        <v>141</v>
      </c>
      <c r="C61" s="37" t="s">
        <v>178</v>
      </c>
      <c r="D61" s="41" t="s">
        <v>58</v>
      </c>
      <c r="E61" s="37" t="s">
        <v>99</v>
      </c>
      <c r="F61" s="37" t="s">
        <v>99</v>
      </c>
      <c r="G61" s="136"/>
      <c r="H61" s="48">
        <v>12567</v>
      </c>
      <c r="I61" s="48">
        <v>15960</v>
      </c>
      <c r="J61" s="48">
        <v>15960</v>
      </c>
      <c r="K61" s="43" t="s">
        <v>18</v>
      </c>
      <c r="L61" s="43" t="s">
        <v>19</v>
      </c>
      <c r="M61" s="37" t="s">
        <v>99</v>
      </c>
    </row>
    <row r="62" spans="1:13" ht="26.25" customHeight="1" thickBot="1" x14ac:dyDescent="0.25">
      <c r="A62" s="50" t="s">
        <v>200</v>
      </c>
      <c r="B62" s="50" t="s">
        <v>138</v>
      </c>
      <c r="C62" s="69" t="s">
        <v>179</v>
      </c>
      <c r="D62" s="50" t="s">
        <v>58</v>
      </c>
      <c r="E62" s="69" t="s">
        <v>99</v>
      </c>
      <c r="F62" s="69" t="s">
        <v>99</v>
      </c>
      <c r="G62" s="50" t="s">
        <v>251</v>
      </c>
      <c r="H62" s="70">
        <v>7870</v>
      </c>
      <c r="I62" s="70">
        <v>9995</v>
      </c>
      <c r="J62" s="70">
        <v>9995</v>
      </c>
      <c r="K62" s="50" t="s">
        <v>26</v>
      </c>
      <c r="L62" s="50" t="s">
        <v>27</v>
      </c>
      <c r="M62" s="69" t="s">
        <v>99</v>
      </c>
    </row>
    <row r="63" spans="1:13" s="45" customFormat="1" ht="26.25" customHeight="1" thickBot="1" x14ac:dyDescent="0.25">
      <c r="A63" s="138" t="s">
        <v>259</v>
      </c>
      <c r="B63" s="138"/>
      <c r="C63" s="138"/>
      <c r="D63" s="138"/>
      <c r="E63" s="138"/>
      <c r="F63" s="138"/>
      <c r="G63" s="138"/>
      <c r="H63" s="76">
        <f>SUM(H35:H62)</f>
        <v>432248</v>
      </c>
      <c r="I63" s="76">
        <f t="shared" ref="I63" si="1">SUM(I35:I62)</f>
        <v>512587</v>
      </c>
      <c r="J63" s="76">
        <f>SUM(J35:J62)+1</f>
        <v>425522</v>
      </c>
      <c r="K63" s="92"/>
      <c r="L63" s="92"/>
      <c r="M63" s="78"/>
    </row>
    <row r="64" spans="1:13" s="45" customFormat="1" ht="26.25" customHeight="1" x14ac:dyDescent="0.2">
      <c r="A64" s="108"/>
      <c r="B64" s="108"/>
      <c r="C64" s="147" t="s">
        <v>237</v>
      </c>
      <c r="D64" s="147"/>
      <c r="E64" s="147"/>
      <c r="F64" s="147"/>
      <c r="G64" s="119"/>
      <c r="H64" s="109"/>
      <c r="I64" s="109"/>
      <c r="J64" s="109"/>
      <c r="K64" s="108"/>
      <c r="L64" s="108"/>
      <c r="M64" s="110"/>
    </row>
    <row r="65" spans="1:13" s="45" customFormat="1" ht="26.25" customHeight="1" x14ac:dyDescent="0.2">
      <c r="A65" s="121"/>
      <c r="B65" s="121"/>
      <c r="C65" s="122" t="s">
        <v>263</v>
      </c>
      <c r="D65" s="123"/>
      <c r="E65" s="123"/>
      <c r="F65" s="123"/>
      <c r="G65" s="124" t="s">
        <v>238</v>
      </c>
      <c r="H65" s="125"/>
      <c r="I65" s="125"/>
      <c r="J65" s="125"/>
      <c r="K65" s="121"/>
      <c r="L65" s="121"/>
      <c r="M65" s="126"/>
    </row>
    <row r="66" spans="1:13" s="45" customFormat="1" ht="15.75" customHeight="1" thickBot="1" x14ac:dyDescent="0.25">
      <c r="A66" s="111"/>
      <c r="B66" s="111"/>
      <c r="C66" s="117"/>
      <c r="D66" s="118"/>
      <c r="E66" s="118"/>
      <c r="F66" s="118"/>
      <c r="G66" s="116"/>
      <c r="H66" s="112"/>
      <c r="I66" s="112"/>
      <c r="J66" s="112"/>
      <c r="K66" s="111"/>
      <c r="L66" s="111"/>
      <c r="M66" s="113"/>
    </row>
    <row r="67" spans="1:13" ht="36.75" customHeight="1" thickBot="1" x14ac:dyDescent="0.25">
      <c r="A67" s="94" t="s">
        <v>201</v>
      </c>
      <c r="B67" s="94" t="s">
        <v>138</v>
      </c>
      <c r="C67" s="69" t="s">
        <v>180</v>
      </c>
      <c r="D67" s="94" t="s">
        <v>62</v>
      </c>
      <c r="E67" s="69" t="s">
        <v>181</v>
      </c>
      <c r="F67" s="69" t="s">
        <v>181</v>
      </c>
      <c r="G67" s="94" t="s">
        <v>252</v>
      </c>
      <c r="H67" s="70">
        <f>3939</f>
        <v>3939</v>
      </c>
      <c r="I67" s="70">
        <v>5002</v>
      </c>
      <c r="J67" s="70">
        <v>5002</v>
      </c>
      <c r="K67" s="94" t="s">
        <v>182</v>
      </c>
      <c r="L67" s="94" t="s">
        <v>183</v>
      </c>
      <c r="M67" s="69" t="s">
        <v>181</v>
      </c>
    </row>
    <row r="68" spans="1:13" ht="19.5" customHeight="1" x14ac:dyDescent="0.2">
      <c r="A68" s="135" t="s">
        <v>202</v>
      </c>
      <c r="B68" s="55" t="s">
        <v>138</v>
      </c>
      <c r="C68" s="66" t="s">
        <v>184</v>
      </c>
      <c r="D68" s="55" t="s">
        <v>40</v>
      </c>
      <c r="E68" s="66" t="s">
        <v>181</v>
      </c>
      <c r="F68" s="66" t="s">
        <v>181</v>
      </c>
      <c r="G68" s="135" t="s">
        <v>248</v>
      </c>
      <c r="H68" s="57">
        <v>1200</v>
      </c>
      <c r="I68" s="57">
        <v>1416</v>
      </c>
      <c r="J68" s="57">
        <v>1416</v>
      </c>
      <c r="K68" s="55" t="s">
        <v>151</v>
      </c>
      <c r="L68" s="55" t="s">
        <v>152</v>
      </c>
      <c r="M68" s="66" t="s">
        <v>181</v>
      </c>
    </row>
    <row r="69" spans="1:13" ht="36.75" customHeight="1" x14ac:dyDescent="0.2">
      <c r="A69" s="136"/>
      <c r="B69" s="33" t="s">
        <v>139</v>
      </c>
      <c r="C69" s="27" t="s">
        <v>185</v>
      </c>
      <c r="D69" s="33" t="s">
        <v>62</v>
      </c>
      <c r="E69" s="27" t="s">
        <v>186</v>
      </c>
      <c r="F69" s="27" t="s">
        <v>186</v>
      </c>
      <c r="G69" s="136"/>
      <c r="H69" s="17">
        <v>1634</v>
      </c>
      <c r="I69" s="17">
        <v>2075</v>
      </c>
      <c r="J69" s="17">
        <v>2075</v>
      </c>
      <c r="K69" s="87" t="s">
        <v>187</v>
      </c>
      <c r="L69" s="87" t="s">
        <v>188</v>
      </c>
      <c r="M69" s="27" t="s">
        <v>186</v>
      </c>
    </row>
    <row r="70" spans="1:13" ht="31.5" customHeight="1" x14ac:dyDescent="0.2">
      <c r="A70" s="136"/>
      <c r="B70" s="33" t="s">
        <v>140</v>
      </c>
      <c r="C70" s="27" t="s">
        <v>189</v>
      </c>
      <c r="D70" s="33" t="s">
        <v>58</v>
      </c>
      <c r="E70" s="27" t="s">
        <v>181</v>
      </c>
      <c r="F70" s="27" t="s">
        <v>181</v>
      </c>
      <c r="G70" s="136"/>
      <c r="H70" s="17">
        <v>3876</v>
      </c>
      <c r="I70" s="17">
        <v>4922</v>
      </c>
      <c r="J70" s="17">
        <v>4922</v>
      </c>
      <c r="K70" s="33" t="s">
        <v>26</v>
      </c>
      <c r="L70" s="33" t="s">
        <v>27</v>
      </c>
      <c r="M70" s="27" t="s">
        <v>181</v>
      </c>
    </row>
    <row r="71" spans="1:13" ht="36.75" customHeight="1" thickBot="1" x14ac:dyDescent="0.25">
      <c r="A71" s="137"/>
      <c r="B71" s="59" t="s">
        <v>141</v>
      </c>
      <c r="C71" s="68" t="s">
        <v>190</v>
      </c>
      <c r="D71" s="59" t="s">
        <v>62</v>
      </c>
      <c r="E71" s="68" t="s">
        <v>186</v>
      </c>
      <c r="F71" s="68" t="s">
        <v>186</v>
      </c>
      <c r="G71" s="137"/>
      <c r="H71" s="61">
        <v>1217</v>
      </c>
      <c r="I71" s="61">
        <v>1545</v>
      </c>
      <c r="J71" s="61">
        <v>1545</v>
      </c>
      <c r="K71" s="85" t="s">
        <v>187</v>
      </c>
      <c r="L71" s="85" t="s">
        <v>188</v>
      </c>
      <c r="M71" s="68" t="s">
        <v>186</v>
      </c>
    </row>
    <row r="72" spans="1:13" ht="21" customHeight="1" x14ac:dyDescent="0.2">
      <c r="A72" s="136" t="s">
        <v>203</v>
      </c>
      <c r="B72" s="87" t="s">
        <v>138</v>
      </c>
      <c r="C72" s="28" t="s">
        <v>191</v>
      </c>
      <c r="D72" s="87" t="s">
        <v>40</v>
      </c>
      <c r="E72" s="28" t="s">
        <v>173</v>
      </c>
      <c r="F72" s="28" t="s">
        <v>173</v>
      </c>
      <c r="G72" s="136" t="s">
        <v>247</v>
      </c>
      <c r="H72" s="54">
        <v>6528</v>
      </c>
      <c r="I72" s="54">
        <v>8290</v>
      </c>
      <c r="J72" s="54">
        <v>8290</v>
      </c>
      <c r="K72" s="87" t="s">
        <v>192</v>
      </c>
      <c r="L72" s="87" t="s">
        <v>193</v>
      </c>
      <c r="M72" s="28" t="s">
        <v>173</v>
      </c>
    </row>
    <row r="73" spans="1:13" ht="27" customHeight="1" x14ac:dyDescent="0.2">
      <c r="A73" s="136"/>
      <c r="B73" s="33" t="s">
        <v>139</v>
      </c>
      <c r="C73" s="27" t="s">
        <v>194</v>
      </c>
      <c r="D73" s="33" t="s">
        <v>58</v>
      </c>
      <c r="E73" s="27" t="s">
        <v>99</v>
      </c>
      <c r="F73" s="27" t="s">
        <v>99</v>
      </c>
      <c r="G73" s="136"/>
      <c r="H73" s="17">
        <v>21243</v>
      </c>
      <c r="I73" s="17">
        <v>23114</v>
      </c>
      <c r="J73" s="17">
        <v>23115</v>
      </c>
      <c r="K73" s="20" t="s">
        <v>30</v>
      </c>
      <c r="L73" s="20" t="s">
        <v>31</v>
      </c>
      <c r="M73" s="19" t="s">
        <v>99</v>
      </c>
    </row>
    <row r="74" spans="1:13" ht="31.5" customHeight="1" x14ac:dyDescent="0.2">
      <c r="A74" s="136"/>
      <c r="B74" s="33" t="s">
        <v>140</v>
      </c>
      <c r="C74" s="27" t="s">
        <v>197</v>
      </c>
      <c r="D74" s="33" t="s">
        <v>66</v>
      </c>
      <c r="E74" s="27" t="s">
        <v>181</v>
      </c>
      <c r="F74" s="27" t="s">
        <v>181</v>
      </c>
      <c r="G74" s="136"/>
      <c r="H74" s="17">
        <v>4833</v>
      </c>
      <c r="I74" s="17">
        <v>5075</v>
      </c>
      <c r="J74" s="17">
        <v>5075</v>
      </c>
      <c r="K74" s="87" t="s">
        <v>195</v>
      </c>
      <c r="L74" s="87" t="s">
        <v>196</v>
      </c>
      <c r="M74" s="27" t="s">
        <v>181</v>
      </c>
    </row>
    <row r="75" spans="1:13" ht="36.75" customHeight="1" x14ac:dyDescent="0.2">
      <c r="A75" s="136"/>
      <c r="B75" s="33" t="s">
        <v>141</v>
      </c>
      <c r="C75" s="27" t="s">
        <v>205</v>
      </c>
      <c r="D75" s="33" t="s">
        <v>62</v>
      </c>
      <c r="E75" s="27" t="s">
        <v>181</v>
      </c>
      <c r="F75" s="27" t="s">
        <v>181</v>
      </c>
      <c r="G75" s="136"/>
      <c r="H75" s="17">
        <v>1197</v>
      </c>
      <c r="I75" s="17">
        <v>1520</v>
      </c>
      <c r="J75" s="17">
        <v>1520</v>
      </c>
      <c r="K75" s="84" t="s">
        <v>182</v>
      </c>
      <c r="L75" s="84" t="s">
        <v>183</v>
      </c>
      <c r="M75" s="27" t="s">
        <v>181</v>
      </c>
    </row>
    <row r="76" spans="1:13" ht="19.5" customHeight="1" thickBot="1" x14ac:dyDescent="0.25">
      <c r="A76" s="136"/>
      <c r="B76" s="86" t="s">
        <v>142</v>
      </c>
      <c r="C76" s="37" t="s">
        <v>206</v>
      </c>
      <c r="D76" s="86" t="s">
        <v>40</v>
      </c>
      <c r="E76" s="86" t="s">
        <v>97</v>
      </c>
      <c r="F76" s="86" t="s">
        <v>97</v>
      </c>
      <c r="G76" s="136"/>
      <c r="H76" s="48">
        <v>1575</v>
      </c>
      <c r="I76" s="48">
        <v>2000</v>
      </c>
      <c r="J76" s="48">
        <v>2000</v>
      </c>
      <c r="K76" s="86" t="s">
        <v>207</v>
      </c>
      <c r="L76" s="86" t="s">
        <v>208</v>
      </c>
      <c r="M76" s="47" t="s">
        <v>97</v>
      </c>
    </row>
    <row r="77" spans="1:13" ht="21.75" customHeight="1" x14ac:dyDescent="0.2">
      <c r="A77" s="135" t="s">
        <v>204</v>
      </c>
      <c r="B77" s="55" t="s">
        <v>138</v>
      </c>
      <c r="C77" s="66" t="s">
        <v>96</v>
      </c>
      <c r="D77" s="55" t="s">
        <v>40</v>
      </c>
      <c r="E77" s="66" t="s">
        <v>97</v>
      </c>
      <c r="F77" s="66" t="s">
        <v>97</v>
      </c>
      <c r="G77" s="142" t="s">
        <v>253</v>
      </c>
      <c r="H77" s="57">
        <v>14034</v>
      </c>
      <c r="I77" s="57">
        <v>17823</v>
      </c>
      <c r="J77" s="57">
        <v>17823</v>
      </c>
      <c r="K77" s="55" t="s">
        <v>22</v>
      </c>
      <c r="L77" s="55" t="s">
        <v>23</v>
      </c>
      <c r="M77" s="56" t="s">
        <v>95</v>
      </c>
    </row>
    <row r="78" spans="1:13" ht="24.75" customHeight="1" thickBot="1" x14ac:dyDescent="0.25">
      <c r="A78" s="137"/>
      <c r="B78" s="59" t="s">
        <v>139</v>
      </c>
      <c r="C78" s="68" t="s">
        <v>98</v>
      </c>
      <c r="D78" s="59" t="s">
        <v>40</v>
      </c>
      <c r="E78" s="68" t="s">
        <v>99</v>
      </c>
      <c r="F78" s="68" t="s">
        <v>99</v>
      </c>
      <c r="G78" s="143"/>
      <c r="H78" s="61">
        <v>17323</v>
      </c>
      <c r="I78" s="61">
        <v>22000</v>
      </c>
      <c r="J78" s="61">
        <v>22000</v>
      </c>
      <c r="K78" s="63" t="s">
        <v>24</v>
      </c>
      <c r="L78" s="63" t="s">
        <v>25</v>
      </c>
      <c r="M78" s="68" t="s">
        <v>95</v>
      </c>
    </row>
    <row r="79" spans="1:13" s="45" customFormat="1" ht="24.75" customHeight="1" thickBot="1" x14ac:dyDescent="0.25">
      <c r="A79" s="139" t="s">
        <v>260</v>
      </c>
      <c r="B79" s="140"/>
      <c r="C79" s="140"/>
      <c r="D79" s="140"/>
      <c r="E79" s="140"/>
      <c r="F79" s="140"/>
      <c r="G79" s="141"/>
      <c r="H79" s="100">
        <f>SUM(H67:H78)</f>
        <v>78599</v>
      </c>
      <c r="I79" s="100">
        <f t="shared" ref="I79" si="2">SUM(I67:I78)</f>
        <v>94782</v>
      </c>
      <c r="J79" s="100">
        <f>SUM(J67:J78)</f>
        <v>94783</v>
      </c>
      <c r="K79" s="101"/>
      <c r="L79" s="101"/>
      <c r="M79" s="102"/>
    </row>
    <row r="80" spans="1:13" s="45" customFormat="1" ht="26.25" customHeight="1" thickBot="1" x14ac:dyDescent="0.25">
      <c r="A80" s="139" t="s">
        <v>261</v>
      </c>
      <c r="B80" s="140"/>
      <c r="C80" s="140"/>
      <c r="D80" s="140"/>
      <c r="E80" s="140"/>
      <c r="F80" s="140"/>
      <c r="G80" s="141"/>
      <c r="H80" s="76">
        <f>H31+H63+H79</f>
        <v>1096359</v>
      </c>
      <c r="I80" s="76">
        <f t="shared" ref="I80" si="3">I31+I63+I79</f>
        <v>1303241</v>
      </c>
      <c r="J80" s="76">
        <f>J31+J63+J79</f>
        <v>1216183</v>
      </c>
      <c r="K80" s="77"/>
      <c r="L80" s="77"/>
      <c r="M80" s="78"/>
    </row>
    <row r="81" spans="1:13" ht="24" customHeight="1" x14ac:dyDescent="0.2">
      <c r="A81" s="42" t="s">
        <v>217</v>
      </c>
      <c r="B81" s="42" t="s">
        <v>138</v>
      </c>
      <c r="C81" s="28" t="s">
        <v>233</v>
      </c>
      <c r="D81" s="42" t="s">
        <v>40</v>
      </c>
      <c r="E81" s="28" t="s">
        <v>234</v>
      </c>
      <c r="F81" s="28" t="s">
        <v>235</v>
      </c>
      <c r="G81" s="42" t="s">
        <v>216</v>
      </c>
      <c r="H81" s="54">
        <v>110236</v>
      </c>
      <c r="I81" s="54">
        <v>140000</v>
      </c>
      <c r="J81" s="54">
        <v>140000</v>
      </c>
      <c r="K81" s="43" t="s">
        <v>166</v>
      </c>
      <c r="L81" s="43" t="s">
        <v>167</v>
      </c>
      <c r="M81" s="28" t="s">
        <v>232</v>
      </c>
    </row>
    <row r="82" spans="1:13" ht="26.25" customHeight="1" x14ac:dyDescent="0.2">
      <c r="A82" s="33" t="s">
        <v>218</v>
      </c>
      <c r="B82" s="33" t="s">
        <v>138</v>
      </c>
      <c r="C82" s="27" t="s">
        <v>241</v>
      </c>
      <c r="D82" s="33" t="s">
        <v>40</v>
      </c>
      <c r="E82" s="27" t="s">
        <v>242</v>
      </c>
      <c r="F82" s="27" t="s">
        <v>243</v>
      </c>
      <c r="G82" s="33" t="s">
        <v>215</v>
      </c>
      <c r="H82" s="17">
        <v>125984</v>
      </c>
      <c r="I82" s="17">
        <v>160000</v>
      </c>
      <c r="J82" s="17">
        <v>160000</v>
      </c>
      <c r="K82" s="33" t="s">
        <v>166</v>
      </c>
      <c r="L82" s="33" t="s">
        <v>167</v>
      </c>
      <c r="M82" s="27" t="s">
        <v>240</v>
      </c>
    </row>
    <row r="83" spans="1:13" ht="18.75" customHeight="1" x14ac:dyDescent="0.2">
      <c r="A83" s="132" t="s">
        <v>219</v>
      </c>
      <c r="B83" s="33" t="s">
        <v>138</v>
      </c>
      <c r="C83" s="27" t="s">
        <v>221</v>
      </c>
      <c r="D83" s="132" t="s">
        <v>44</v>
      </c>
      <c r="E83" s="27" t="s">
        <v>222</v>
      </c>
      <c r="F83" s="27" t="s">
        <v>222</v>
      </c>
      <c r="G83" s="132" t="s">
        <v>256</v>
      </c>
      <c r="H83" s="17">
        <v>60</v>
      </c>
      <c r="I83" s="17">
        <v>60</v>
      </c>
      <c r="J83" s="17">
        <v>60</v>
      </c>
      <c r="K83" s="154" t="s">
        <v>33</v>
      </c>
      <c r="L83" s="154" t="s">
        <v>34</v>
      </c>
      <c r="M83" s="27" t="s">
        <v>222</v>
      </c>
    </row>
    <row r="84" spans="1:13" ht="21" customHeight="1" x14ac:dyDescent="0.2">
      <c r="A84" s="136"/>
      <c r="B84" s="33" t="s">
        <v>139</v>
      </c>
      <c r="C84" s="27" t="s">
        <v>223</v>
      </c>
      <c r="D84" s="136"/>
      <c r="E84" s="27" t="s">
        <v>224</v>
      </c>
      <c r="F84" s="27" t="s">
        <v>224</v>
      </c>
      <c r="G84" s="136"/>
      <c r="H84" s="17">
        <v>780</v>
      </c>
      <c r="I84" s="17">
        <v>780</v>
      </c>
      <c r="J84" s="17">
        <v>780</v>
      </c>
      <c r="K84" s="155"/>
      <c r="L84" s="155"/>
      <c r="M84" s="27" t="s">
        <v>224</v>
      </c>
    </row>
    <row r="85" spans="1:13" ht="18.75" customHeight="1" x14ac:dyDescent="0.2">
      <c r="A85" s="136"/>
      <c r="B85" s="33" t="s">
        <v>140</v>
      </c>
      <c r="C85" s="27" t="s">
        <v>229</v>
      </c>
      <c r="D85" s="136"/>
      <c r="E85" s="27" t="s">
        <v>226</v>
      </c>
      <c r="F85" s="27" t="s">
        <v>226</v>
      </c>
      <c r="G85" s="136"/>
      <c r="H85" s="17">
        <v>436</v>
      </c>
      <c r="I85" s="17">
        <v>436</v>
      </c>
      <c r="J85" s="17">
        <v>436</v>
      </c>
      <c r="K85" s="155"/>
      <c r="L85" s="155"/>
      <c r="M85" s="27" t="s">
        <v>226</v>
      </c>
    </row>
    <row r="86" spans="1:13" ht="18" customHeight="1" x14ac:dyDescent="0.2">
      <c r="A86" s="136"/>
      <c r="B86" s="33" t="s">
        <v>141</v>
      </c>
      <c r="C86" s="27" t="s">
        <v>230</v>
      </c>
      <c r="D86" s="136"/>
      <c r="E86" s="27" t="s">
        <v>227</v>
      </c>
      <c r="F86" s="27" t="s">
        <v>227</v>
      </c>
      <c r="G86" s="136"/>
      <c r="H86" s="17">
        <v>95</v>
      </c>
      <c r="I86" s="17">
        <v>95</v>
      </c>
      <c r="J86" s="17">
        <v>95</v>
      </c>
      <c r="K86" s="155"/>
      <c r="L86" s="155"/>
      <c r="M86" s="27" t="s">
        <v>227</v>
      </c>
    </row>
    <row r="87" spans="1:13" ht="20.25" customHeight="1" x14ac:dyDescent="0.2">
      <c r="A87" s="136"/>
      <c r="B87" s="33" t="s">
        <v>142</v>
      </c>
      <c r="C87" s="27" t="s">
        <v>231</v>
      </c>
      <c r="D87" s="136"/>
      <c r="E87" s="27" t="s">
        <v>228</v>
      </c>
      <c r="F87" s="27" t="s">
        <v>228</v>
      </c>
      <c r="G87" s="136"/>
      <c r="H87" s="17">
        <f>16+840</f>
        <v>856</v>
      </c>
      <c r="I87" s="17">
        <v>856</v>
      </c>
      <c r="J87" s="17">
        <v>856</v>
      </c>
      <c r="K87" s="155"/>
      <c r="L87" s="155"/>
      <c r="M87" s="27" t="s">
        <v>228</v>
      </c>
    </row>
    <row r="88" spans="1:13" ht="29.25" customHeight="1" thickBot="1" x14ac:dyDescent="0.25">
      <c r="A88" s="136"/>
      <c r="B88" s="86" t="s">
        <v>143</v>
      </c>
      <c r="C88" s="91" t="s">
        <v>257</v>
      </c>
      <c r="D88" s="136"/>
      <c r="E88" s="37" t="s">
        <v>240</v>
      </c>
      <c r="F88" s="37" t="s">
        <v>240</v>
      </c>
      <c r="G88" s="136"/>
      <c r="H88" s="48">
        <v>3480</v>
      </c>
      <c r="I88" s="48">
        <v>3480</v>
      </c>
      <c r="J88" s="48">
        <v>1272</v>
      </c>
      <c r="K88" s="155"/>
      <c r="L88" s="155"/>
      <c r="M88" s="37" t="s">
        <v>240</v>
      </c>
    </row>
    <row r="89" spans="1:13" ht="29.25" customHeight="1" thickBot="1" x14ac:dyDescent="0.25">
      <c r="A89" s="138" t="s">
        <v>170</v>
      </c>
      <c r="B89" s="138"/>
      <c r="C89" s="138"/>
      <c r="D89" s="138"/>
      <c r="E89" s="138"/>
      <c r="F89" s="138"/>
      <c r="G89" s="138"/>
      <c r="H89" s="76">
        <f>SUM(H81:H88)</f>
        <v>241927</v>
      </c>
      <c r="I89" s="76">
        <f>SUM(I81:I88)</f>
        <v>305707</v>
      </c>
      <c r="J89" s="76">
        <f>SUM(J81:J88)</f>
        <v>303499</v>
      </c>
      <c r="K89" s="90"/>
      <c r="L89" s="90"/>
      <c r="M89" s="90"/>
    </row>
    <row r="90" spans="1:13" s="6" customFormat="1" ht="21" customHeight="1" thickBot="1" x14ac:dyDescent="0.25">
      <c r="A90" s="144"/>
      <c r="B90" s="144"/>
      <c r="C90" s="144"/>
      <c r="D90" s="144"/>
      <c r="G90" s="106" t="s">
        <v>262</v>
      </c>
      <c r="H90" s="107">
        <f>H80+H89</f>
        <v>1338286</v>
      </c>
      <c r="I90" s="107">
        <f>I80+I89</f>
        <v>1608948</v>
      </c>
      <c r="J90" s="107">
        <f>J80+J89</f>
        <v>1519682</v>
      </c>
      <c r="K90" s="15"/>
      <c r="L90" s="15"/>
      <c r="M90" s="16"/>
    </row>
    <row r="92" spans="1:13" x14ac:dyDescent="0.2">
      <c r="C92" s="134" t="s">
        <v>236</v>
      </c>
      <c r="D92" s="134"/>
      <c r="E92" s="134"/>
      <c r="F92" s="134"/>
      <c r="G92" s="134"/>
      <c r="H92" s="134"/>
      <c r="I92" s="134"/>
      <c r="J92" s="134"/>
      <c r="K92" s="134"/>
      <c r="L92" s="134"/>
      <c r="M92" s="134"/>
    </row>
    <row r="93" spans="1:13" x14ac:dyDescent="0.2"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</row>
    <row r="94" spans="1:13" x14ac:dyDescent="0.2"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</row>
    <row r="95" spans="1:13" x14ac:dyDescent="0.2"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</row>
    <row r="96" spans="1:13" ht="23.25" customHeight="1" x14ac:dyDescent="0.2">
      <c r="E96" s="83" t="s">
        <v>239</v>
      </c>
      <c r="F96" s="131" t="s">
        <v>264</v>
      </c>
      <c r="G96" s="131"/>
    </row>
    <row r="98" spans="3:6" ht="35.25" customHeight="1" x14ac:dyDescent="0.2">
      <c r="C98" s="1" t="s">
        <v>237</v>
      </c>
      <c r="F98" s="80"/>
    </row>
    <row r="99" spans="3:6" x14ac:dyDescent="0.2">
      <c r="F99" s="81"/>
    </row>
    <row r="100" spans="3:6" x14ac:dyDescent="0.2">
      <c r="F100" s="82" t="s">
        <v>238</v>
      </c>
    </row>
  </sheetData>
  <mergeCells count="56">
    <mergeCell ref="K83:K88"/>
    <mergeCell ref="L83:L88"/>
    <mergeCell ref="K41:K48"/>
    <mergeCell ref="L41:L48"/>
    <mergeCell ref="A4:C4"/>
    <mergeCell ref="D4:G4"/>
    <mergeCell ref="D8:M8"/>
    <mergeCell ref="A5:C5"/>
    <mergeCell ref="D5:G5"/>
    <mergeCell ref="A6:C6"/>
    <mergeCell ref="D6:G6"/>
    <mergeCell ref="A8:B9"/>
    <mergeCell ref="D20:D21"/>
    <mergeCell ref="G10:G22"/>
    <mergeCell ref="D14:D18"/>
    <mergeCell ref="G35:G37"/>
    <mergeCell ref="G24:G27"/>
    <mergeCell ref="A31:G31"/>
    <mergeCell ref="A1:M1"/>
    <mergeCell ref="A2:C2"/>
    <mergeCell ref="D2:G2"/>
    <mergeCell ref="A3:C3"/>
    <mergeCell ref="D3:G3"/>
    <mergeCell ref="D24:D25"/>
    <mergeCell ref="A24:A27"/>
    <mergeCell ref="A10:A22"/>
    <mergeCell ref="G28:G29"/>
    <mergeCell ref="A90:D90"/>
    <mergeCell ref="A41:A48"/>
    <mergeCell ref="A28:A29"/>
    <mergeCell ref="A35:A37"/>
    <mergeCell ref="D35:D36"/>
    <mergeCell ref="A63:G63"/>
    <mergeCell ref="A79:G79"/>
    <mergeCell ref="G83:G88"/>
    <mergeCell ref="A83:A88"/>
    <mergeCell ref="D83:D88"/>
    <mergeCell ref="C64:F64"/>
    <mergeCell ref="G41:G48"/>
    <mergeCell ref="C32:F32"/>
    <mergeCell ref="F96:G96"/>
    <mergeCell ref="D51:D52"/>
    <mergeCell ref="C92:M95"/>
    <mergeCell ref="G50:G55"/>
    <mergeCell ref="A50:A55"/>
    <mergeCell ref="D54:D55"/>
    <mergeCell ref="A89:G89"/>
    <mergeCell ref="A80:G80"/>
    <mergeCell ref="G58:G61"/>
    <mergeCell ref="A58:A61"/>
    <mergeCell ref="G68:G71"/>
    <mergeCell ref="A68:A71"/>
    <mergeCell ref="G72:G76"/>
    <mergeCell ref="A72:A76"/>
    <mergeCell ref="A77:A78"/>
    <mergeCell ref="G77:G78"/>
  </mergeCells>
  <phoneticPr fontId="0" type="noConversion"/>
  <printOptions horizontalCentered="1" verticalCentered="1"/>
  <pageMargins left="0.27559055118110237" right="0.27559055118110237" top="0.55118110236220474" bottom="0.55118110236220474" header="0.27559055118110237" footer="0.31496062992125984"/>
  <pageSetup paperSize="9" scale="59" fitToHeight="0" orientation="landscape" r:id="rId1"/>
  <headerFooter alignWithMargins="0">
    <oddFooter>&amp;P. oldal</oddFooter>
  </headerFooter>
  <rowBreaks count="2" manualBreakCount="2">
    <brk id="33" max="12" man="1"/>
    <brk id="6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számlaösszesítő</vt:lpstr>
      <vt:lpstr>számlaösszesítő!Nyomtatási_terület</vt:lpstr>
    </vt:vector>
  </TitlesOfParts>
  <Company>OKMT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szalkab</dc:creator>
  <cp:lastModifiedBy>Lucza Alexandra</cp:lastModifiedBy>
  <cp:lastPrinted>2020-08-19T14:15:59Z</cp:lastPrinted>
  <dcterms:created xsi:type="dcterms:W3CDTF">2011-09-08T07:30:31Z</dcterms:created>
  <dcterms:modified xsi:type="dcterms:W3CDTF">2020-09-08T12:09:20Z</dcterms:modified>
</cp:coreProperties>
</file>