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zaalexandra\Desktop\Szandra\NEMZETISÉGEK\NKÖ\2020\HATÁROZATOK\"/>
    </mc:Choice>
  </mc:AlternateContent>
  <xr:revisionPtr revIDLastSave="0" documentId="8_{9A447C52-D545-4904-AEE2-16521FE462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zámlaösszesítő" sheetId="1" r:id="rId1"/>
  </sheets>
  <definedNames>
    <definedName name="_xlnm.Print_Area" localSheetId="0">számlaösszesítő!$A$1:$M$65</definedName>
  </definedNames>
  <calcPr calcId="191029"/>
</workbook>
</file>

<file path=xl/calcChain.xml><?xml version="1.0" encoding="utf-8"?>
<calcChain xmlns="http://schemas.openxmlformats.org/spreadsheetml/2006/main">
  <c r="N51" i="1" l="1"/>
  <c r="J48" i="1" l="1"/>
  <c r="J55" i="1" l="1"/>
  <c r="J57" i="1" s="1"/>
  <c r="I37" i="1" l="1"/>
  <c r="H37" i="1"/>
  <c r="H48" i="1" s="1"/>
  <c r="I40" i="1"/>
  <c r="I36" i="1"/>
  <c r="I32" i="1"/>
  <c r="I57" i="1" l="1"/>
  <c r="H57" i="1"/>
  <c r="I46" i="1" l="1"/>
  <c r="I45" i="1"/>
  <c r="I44" i="1"/>
  <c r="I43" i="1"/>
  <c r="I42" i="1"/>
  <c r="I41" i="1"/>
  <c r="I39" i="1"/>
  <c r="I38" i="1"/>
  <c r="I48" i="1" s="1"/>
  <c r="J20" i="1"/>
  <c r="J33" i="1" s="1"/>
  <c r="J49" i="1" s="1"/>
  <c r="J58" i="1" s="1"/>
  <c r="H12" i="1" l="1"/>
  <c r="H33" i="1" l="1"/>
  <c r="H49" i="1" s="1"/>
  <c r="H58" i="1" s="1"/>
  <c r="I14" i="1"/>
  <c r="I29" i="1"/>
  <c r="I28" i="1" l="1"/>
  <c r="I33" i="1" l="1"/>
  <c r="I49" i="1" s="1"/>
  <c r="I58" i="1" s="1"/>
  <c r="D6" i="1"/>
</calcChain>
</file>

<file path=xl/sharedStrings.xml><?xml version="1.0" encoding="utf-8"?>
<sst xmlns="http://schemas.openxmlformats.org/spreadsheetml/2006/main" count="345" uniqueCount="176">
  <si>
    <t>Kedvezményezett neve:</t>
  </si>
  <si>
    <t>Sor-szám</t>
  </si>
  <si>
    <t>Székhely címe:</t>
  </si>
  <si>
    <t>Törvényes képviselő neve:</t>
  </si>
  <si>
    <t>A bizonylat típusa</t>
  </si>
  <si>
    <t>A bizonylat kelte</t>
  </si>
  <si>
    <t>A bizonylaton feltüntetett teljesítés időpontja</t>
  </si>
  <si>
    <t>A gazdasági esemény rövid leírása</t>
  </si>
  <si>
    <t>A bizonylat nettó összege</t>
  </si>
  <si>
    <t>A bizonylat bruttó összege</t>
  </si>
  <si>
    <t>A bizonylat összegéből a támogatás terhére elszámolt összeg</t>
  </si>
  <si>
    <t>A bizonylat kiállítójának neve</t>
  </si>
  <si>
    <t>A bizonylat kiállítójának adószáma</t>
  </si>
  <si>
    <t>A pénzügyi teljesítés időpontja</t>
  </si>
  <si>
    <t>A bizonylat sorszáma, pénzeszköz átadása esetén (közreműködő szervezetnek) a vonatkozó megállapodás, szerződés iktatószáma, személyi jellegű kiadásnál a személy neve</t>
  </si>
  <si>
    <t>Összesen:</t>
  </si>
  <si>
    <t>6200 Kiskőrös, Petőfi Sándor tér 1.</t>
  </si>
  <si>
    <t>számla</t>
  </si>
  <si>
    <t>K &amp; H Bank Zrt.</t>
  </si>
  <si>
    <t>10195664-4-44</t>
  </si>
  <si>
    <t>43810778-2-23</t>
  </si>
  <si>
    <t>bankszámlakivonat</t>
  </si>
  <si>
    <t>Szabó Jánosné ev.</t>
  </si>
  <si>
    <t>44173267-2-23</t>
  </si>
  <si>
    <t>Kiskőrös Város Német Nemzetiségi Önkormányzata</t>
  </si>
  <si>
    <t>Kincses Mihályné</t>
  </si>
  <si>
    <t>Arany János Húsbolt</t>
  </si>
  <si>
    <t>61044690-2-23</t>
  </si>
  <si>
    <t xml:space="preserve">Japi Zölcsi.hu </t>
  </si>
  <si>
    <t>15777139-1-03</t>
  </si>
  <si>
    <t>egyszerűsített, készpénzfizetési számla</t>
  </si>
  <si>
    <t>1</t>
  </si>
  <si>
    <t>2</t>
  </si>
  <si>
    <t>3</t>
  </si>
  <si>
    <t>4</t>
  </si>
  <si>
    <t>5</t>
  </si>
  <si>
    <t>6</t>
  </si>
  <si>
    <t>Neue Zeitung Alapítvány</t>
  </si>
  <si>
    <t>18012855-1-42</t>
  </si>
  <si>
    <t>RHAEB6211119</t>
  </si>
  <si>
    <t>2019. augusztus 31.</t>
  </si>
  <si>
    <r>
      <t xml:space="preserve">A megítélt </t>
    </r>
    <r>
      <rPr>
        <b/>
        <sz val="10"/>
        <rFont val="Calibri"/>
        <family val="2"/>
        <charset val="238"/>
      </rPr>
      <t>2019. évi feladatalapú</t>
    </r>
    <r>
      <rPr>
        <sz val="10"/>
        <rFont val="Calibri"/>
        <family val="2"/>
        <charset val="238"/>
      </rPr>
      <t xml:space="preserve"> támogatás összege (Ft):</t>
    </r>
  </si>
  <si>
    <r>
      <t>Felhasznált</t>
    </r>
    <r>
      <rPr>
        <b/>
        <sz val="10"/>
        <rFont val="Calibri"/>
        <family val="2"/>
        <charset val="238"/>
      </rPr>
      <t xml:space="preserve"> 2019. évi feladatalapú </t>
    </r>
    <r>
      <rPr>
        <sz val="10"/>
        <rFont val="Calibri"/>
        <family val="2"/>
        <charset val="238"/>
      </rPr>
      <t>támogatási összeg (Ft):</t>
    </r>
  </si>
  <si>
    <r>
      <t xml:space="preserve">Pénzügyi kimutatás a </t>
    </r>
    <r>
      <rPr>
        <b/>
        <u/>
        <sz val="10"/>
        <rFont val="Cambria"/>
        <family val="1"/>
        <charset val="238"/>
        <scheme val="major"/>
      </rPr>
      <t>2019. évi feladatalapú támogatás</t>
    </r>
    <r>
      <rPr>
        <b/>
        <sz val="10"/>
        <rFont val="Cambria"/>
        <family val="1"/>
        <charset val="238"/>
        <scheme val="major"/>
      </rPr>
      <t xml:space="preserve"> felhasználásáról</t>
    </r>
  </si>
  <si>
    <t>KPK19-04976</t>
  </si>
  <si>
    <t>Akker-Plus Kft.</t>
  </si>
  <si>
    <t>10330085-2-03</t>
  </si>
  <si>
    <t>Juhos-Juhász Adrienn Nóra ev.</t>
  </si>
  <si>
    <t>66160634-2-23</t>
  </si>
  <si>
    <t>TZBSA0815174</t>
  </si>
  <si>
    <t>2019. augusztus 29.</t>
  </si>
  <si>
    <t>RHAEB9216049</t>
  </si>
  <si>
    <t>2019. augusztus 27.</t>
  </si>
  <si>
    <t>TZBEA0023105</t>
  </si>
  <si>
    <t>2019. augusztus 26.</t>
  </si>
  <si>
    <t>RHAEB6211120</t>
  </si>
  <si>
    <t>RHAEB2181265</t>
  </si>
  <si>
    <t>Madácsi Jánosné</t>
  </si>
  <si>
    <t>79147028-1-23</t>
  </si>
  <si>
    <t xml:space="preserve">Alulírott nyilatkozom, hogy a feltüntetett költségek kifizetése előtt azok jogosságáról és összegszerűségéről előzetesen meggyőződtem. A Pénzügyi Kimutatásban szereplő adatok helyességét, valódiságát, valamint a pénzügyi és számviteli szabályok szerinti elszámolását, továbbá a támogatási szerződésben / támogatói okiratban foglalt célra történő felhasználását igazolom. Kijelentem, hogy az itt elszámolt tételeket más elszámolásban nem szerepeltetem. A Kedvezményezett hivatalos képviselőjeként nyilatkozom továbbá, hogy a jelen Pénzügyi kimutatásban feltüntetett kiadási tételeket alátámasztó bizonylatok maradéktalanul, záradékolva, rendelkezésre állnak a Kedvezményezett vonatkozó szabályzatában megjelölt bizonylat megőrzési helyen. </t>
  </si>
  <si>
    <t xml:space="preserve">Kedvezményezett képviselőjének, vagy az általa meghatalmaztott személy aláírása </t>
  </si>
  <si>
    <t>ph.</t>
  </si>
  <si>
    <t>Kiskőrös, 2020. ………………………</t>
  </si>
  <si>
    <t>2019. szeptember 30.</t>
  </si>
  <si>
    <t>2019. október 31.</t>
  </si>
  <si>
    <t>kiküldetési rendelvény</t>
  </si>
  <si>
    <t>2019. október 02.</t>
  </si>
  <si>
    <t>2019. szeptember 12.</t>
  </si>
  <si>
    <t>számfejtés</t>
  </si>
  <si>
    <t>14793-2/2019.</t>
  </si>
  <si>
    <t>támogatási szerződés</t>
  </si>
  <si>
    <t>2019. október 03.</t>
  </si>
  <si>
    <t>2019. október 11.</t>
  </si>
  <si>
    <t>15052-2/2019</t>
  </si>
  <si>
    <t>2019. november 06.</t>
  </si>
  <si>
    <t>15050-2/2019.</t>
  </si>
  <si>
    <t>15053-2/2019.</t>
  </si>
  <si>
    <t>15054-2/2019.</t>
  </si>
  <si>
    <t>2019. november 13.</t>
  </si>
  <si>
    <t>J0699737</t>
  </si>
  <si>
    <t>2019. október 28.</t>
  </si>
  <si>
    <t>15476-2/2019.</t>
  </si>
  <si>
    <t>2019. november 18.</t>
  </si>
  <si>
    <t>19/21152</t>
  </si>
  <si>
    <t>2019. december 02.</t>
  </si>
  <si>
    <t>2019. november 25.</t>
  </si>
  <si>
    <t>NEMZ-TAB-20 pályázati díj</t>
  </si>
  <si>
    <t>Bethlen Gábor Alapkezelő Közhasznú Nonprofit Zrt.</t>
  </si>
  <si>
    <t>23300576-2-41</t>
  </si>
  <si>
    <t>000656/2019</t>
  </si>
  <si>
    <t>2019. december 06.</t>
  </si>
  <si>
    <t>TZBSA8467730</t>
  </si>
  <si>
    <t>2019. december 03.</t>
  </si>
  <si>
    <t>RHAEB2181265 számlához számfejtés</t>
  </si>
  <si>
    <t>2019. december 31.</t>
  </si>
  <si>
    <t>53/2019.</t>
  </si>
  <si>
    <t>51/2019.</t>
  </si>
  <si>
    <t>44/2019.</t>
  </si>
  <si>
    <t>39/2019.</t>
  </si>
  <si>
    <t>7</t>
  </si>
  <si>
    <t>8</t>
  </si>
  <si>
    <t>9</t>
  </si>
  <si>
    <t>Jarjabka János</t>
  </si>
  <si>
    <t>UIBEA0188424</t>
  </si>
  <si>
    <t>RHAEB2080823</t>
  </si>
  <si>
    <t>RHAEB2080824</t>
  </si>
  <si>
    <t>RHAEA7776954</t>
  </si>
  <si>
    <t>K&amp;P Italház Kft.</t>
  </si>
  <si>
    <t>TZBEA4614053</t>
  </si>
  <si>
    <t>RHAEB2080833</t>
  </si>
  <si>
    <t>TZBEA4614137</t>
  </si>
  <si>
    <t>TNAEA0008916</t>
  </si>
  <si>
    <t>TNAEA0008917</t>
  </si>
  <si>
    <t>KPK19-07235</t>
  </si>
  <si>
    <t>RHAEB2080838</t>
  </si>
  <si>
    <t>000414/2019</t>
  </si>
  <si>
    <t>2020. évi kiadások összesen:</t>
  </si>
  <si>
    <t>segédanyagok beszerzése rendezvényekhez 58/2019. (XII.03.)</t>
  </si>
  <si>
    <r>
      <t xml:space="preserve">Kiskőrösi Szüret és Szlovák Nemzetiségi Napok - programsorozatra látogató </t>
    </r>
    <r>
      <rPr>
        <u/>
        <sz val="10"/>
        <rFont val="Cambria"/>
        <family val="1"/>
        <charset val="238"/>
        <scheme val="major"/>
      </rPr>
      <t>testvérvárosokból érkező delegációk</t>
    </r>
    <r>
      <rPr>
        <sz val="10"/>
        <rFont val="Cambria"/>
        <family val="1"/>
        <charset val="238"/>
        <scheme val="major"/>
      </rPr>
      <t>, a szomszédos települések nemzetiségi önkormányzati képviselői, valamint a város lakossága megvendégelésére rendezett</t>
    </r>
    <r>
      <rPr>
        <u/>
        <sz val="10"/>
        <rFont val="Cambria"/>
        <family val="1"/>
        <charset val="238"/>
        <scheme val="major"/>
      </rPr>
      <t xml:space="preserve"> grillezés</t>
    </r>
    <r>
      <rPr>
        <sz val="10"/>
        <rFont val="Cambria"/>
        <family val="1"/>
        <charset val="238"/>
        <scheme val="major"/>
      </rPr>
      <t xml:space="preserve"> költségei  - sör, grillkolbász, tyúk, tarja, üdítők, műanyag evőeszközök, mustár, fűszer beszerzése 27/2019. (VIII.22.) (a RHAEB6211119 számlából itt fel nem használt 25.954 Ft a 2019. évi működési támogatásnál került elszámolásra 10.2. pontnál) </t>
    </r>
  </si>
  <si>
    <t>Bécsi kirándulás költségeire 42/2019. (XI.05.)</t>
  </si>
  <si>
    <t>Márton napi ünnepség megszervezése 43/2019. (XI.05.)</t>
  </si>
  <si>
    <t>Mikulás nap megszervezése 44/2019. (XI.05.)</t>
  </si>
  <si>
    <t>nyelvoktatás fejlesztéséhez szakmai anyagok, eszközök beszerzése 46/2019. (XI.05.)</t>
  </si>
  <si>
    <t>10</t>
  </si>
  <si>
    <t>2019. november 19.</t>
  </si>
  <si>
    <t>23476462-2-03</t>
  </si>
  <si>
    <t>43747555-2-23</t>
  </si>
  <si>
    <t>2019. november 29.</t>
  </si>
  <si>
    <t>11</t>
  </si>
  <si>
    <t>egyszerűsített számla</t>
  </si>
  <si>
    <t>2019. november 30.</t>
  </si>
  <si>
    <t>12</t>
  </si>
  <si>
    <t>2019. október 30.</t>
  </si>
  <si>
    <t>2019. október 18.</t>
  </si>
  <si>
    <r>
      <rPr>
        <u/>
        <sz val="10"/>
        <rFont val="Cambria"/>
        <family val="1"/>
        <charset val="238"/>
        <scheme val="major"/>
      </rPr>
      <t>bank könyvelési díj</t>
    </r>
    <r>
      <rPr>
        <sz val="10"/>
        <rFont val="Cambria"/>
        <family val="1"/>
        <charset val="238"/>
        <scheme val="major"/>
      </rPr>
      <t xml:space="preserve"> - számla kezelésével kapcsolatosan, valamint a teljesítések/utalások után felszámolt díj, jutalék, költség - 2/2019.(I.29.), 8/2019.(IV.16.), 19/2019.(VI.11.), 30/2019. (VIII.22.), 38/2019. (X.03.), 54/2019. (XI.05.) és 59/2019. (XII.03.)- a 39/2019. kivonatról 34 Ft kamatbevétel terhére teljesült</t>
    </r>
  </si>
  <si>
    <t>Szakmunkásképzésért Alapítvány német játékos vetélkedő támogatása 31/2019. (X.03.)</t>
  </si>
  <si>
    <t>13</t>
  </si>
  <si>
    <t>14</t>
  </si>
  <si>
    <t>15</t>
  </si>
  <si>
    <t>2020. április 30.</t>
  </si>
  <si>
    <t>Kiskőrös Város Német Nemzetiségi Önkormányzata (a támogatásokról elszámolásokat nyújtottak be a kedvezményezettek, amelyeket a nemzetiségi önkormányzat az 56/2019. (XII.03.) és a 4/2020. (I.28.) határozataival elfogadott)</t>
  </si>
  <si>
    <t>Német nyelvet tanuló diákok kirándulása 45/2019. (XI.05.) (az intézmény 6.350 Ft-ot nem használt fel, ezért visszautalta 2019. november 29-én)</t>
  </si>
  <si>
    <t>2020. június 30.</t>
  </si>
  <si>
    <t>2020. július 20.</t>
  </si>
  <si>
    <t>Kedvezményezett képviselőjének, vagy az általa meghatalmaztott személy aláírása:</t>
  </si>
  <si>
    <t>Dátum: Kiskőrös, 2020……………………………..</t>
  </si>
  <si>
    <t>1. oldal összesen:</t>
  </si>
  <si>
    <t>2. oldal:</t>
  </si>
  <si>
    <t>2019. évi kiadások összesen (1. és 2. oldal összesen):</t>
  </si>
  <si>
    <t>MSZOV-2020-20</t>
  </si>
  <si>
    <t>2020. szeptember 22.</t>
  </si>
  <si>
    <t>2020. szeptember 09.</t>
  </si>
  <si>
    <t>18347212-1-03</t>
  </si>
  <si>
    <t>Német Önkormányzatok BKKM-i Szövetsége</t>
  </si>
  <si>
    <t>2020. március 31.</t>
  </si>
  <si>
    <t>3/2020</t>
  </si>
  <si>
    <t>5/2020</t>
  </si>
  <si>
    <t>9/2020</t>
  </si>
  <si>
    <t>00003/20200720 (új vállalati Ft kártyaszámla)</t>
  </si>
  <si>
    <t>J0699739</t>
  </si>
  <si>
    <t>2020. szeptember 21.</t>
  </si>
  <si>
    <t>J0699738</t>
  </si>
  <si>
    <t>2020. augusztus 28.</t>
  </si>
  <si>
    <t>2020. augusztus 07.</t>
  </si>
  <si>
    <r>
      <t xml:space="preserve">A </t>
    </r>
    <r>
      <rPr>
        <u/>
        <sz val="10"/>
        <color theme="1"/>
        <rFont val="Cambria"/>
        <family val="1"/>
        <charset val="238"/>
        <scheme val="major"/>
      </rPr>
      <t>német delegáció megvendégelésére, fogadására sörest</t>
    </r>
    <r>
      <rPr>
        <sz val="10"/>
        <color theme="1"/>
        <rFont val="Cambria"/>
        <family val="1"/>
        <charset val="238"/>
        <scheme val="major"/>
      </rPr>
      <t xml:space="preserve"> szervezése a Szüreti Napokon- étel-ital fogyasztás 26/2019. (VIII.22.)</t>
    </r>
  </si>
  <si>
    <r>
      <rPr>
        <u/>
        <sz val="10"/>
        <rFont val="Cambria"/>
        <family val="1"/>
        <charset val="238"/>
        <scheme val="major"/>
      </rPr>
      <t xml:space="preserve">Budapesti út </t>
    </r>
    <r>
      <rPr>
        <sz val="10"/>
        <rFont val="Cambria"/>
        <family val="1"/>
        <charset val="238"/>
        <scheme val="major"/>
      </rPr>
      <t>2019. október 28-án</t>
    </r>
  </si>
  <si>
    <r>
      <t>Kiskőrösi Petőfi Sándor Evangélikus Óvoda, Általános Iskola, Gimnázium és Szakgimnázium</t>
    </r>
    <r>
      <rPr>
        <u/>
        <sz val="10"/>
        <rFont val="Cambria"/>
        <family val="1"/>
        <charset val="238"/>
        <scheme val="major"/>
      </rPr>
      <t xml:space="preserve"> támogatási szerződés</t>
    </r>
  </si>
  <si>
    <r>
      <t xml:space="preserve">Kiskőrösi Szüret és Szlovák Nemzetiségi Napok - a </t>
    </r>
    <r>
      <rPr>
        <u/>
        <sz val="10"/>
        <color theme="1"/>
        <rFont val="Cambria"/>
        <family val="1"/>
        <charset val="238"/>
        <scheme val="major"/>
      </rPr>
      <t xml:space="preserve">külföldi delegáció elszállásolása </t>
    </r>
    <r>
      <rPr>
        <sz val="10"/>
        <color theme="1"/>
        <rFont val="Cambria"/>
        <family val="1"/>
        <charset val="238"/>
        <scheme val="major"/>
      </rPr>
      <t>és annak közterhei 28/2019. (VIII.22.)</t>
    </r>
  </si>
  <si>
    <r>
      <t xml:space="preserve">Neue Zeitung Deutscher Kalender </t>
    </r>
    <r>
      <rPr>
        <u/>
        <sz val="10"/>
        <rFont val="Cambria"/>
        <family val="1"/>
        <charset val="238"/>
        <scheme val="major"/>
      </rPr>
      <t>német nyelvű kalendárium</t>
    </r>
    <r>
      <rPr>
        <sz val="10"/>
        <rFont val="Cambria"/>
        <family val="1"/>
        <charset val="238"/>
        <scheme val="major"/>
      </rPr>
      <t xml:space="preserve"> megrendelése 50/2019. (XI.05.)</t>
    </r>
  </si>
  <si>
    <r>
      <rPr>
        <u/>
        <sz val="10"/>
        <rFont val="Cambria"/>
        <family val="1"/>
        <charset val="238"/>
        <scheme val="major"/>
      </rPr>
      <t xml:space="preserve">Sörest megszervezésének </t>
    </r>
    <r>
      <rPr>
        <sz val="10"/>
        <rFont val="Cambria"/>
        <family val="1"/>
        <charset val="238"/>
        <scheme val="major"/>
      </rPr>
      <t>költségei - narancs, mandarin, ketchup, majonéz, üdítők, zöldségek, műanyag edények, díszítő eszközök, csirke comb, szárny beszerzése 47/2019. (XI.05.)</t>
    </r>
  </si>
  <si>
    <r>
      <rPr>
        <u/>
        <sz val="10"/>
        <rFont val="Cambria"/>
        <family val="1"/>
        <charset val="238"/>
        <scheme val="major"/>
      </rPr>
      <t>Adventi rendezvény</t>
    </r>
    <r>
      <rPr>
        <sz val="10"/>
        <rFont val="Cambria"/>
        <family val="1"/>
        <charset val="238"/>
        <scheme val="major"/>
      </rPr>
      <t xml:space="preserve"> - alma, méz, fahéj, dióbél, üdítők, fűszerek, szaloncukor, sertés csülök/láb/lapocka, kolbász, szalámi beszerzése 51/2019. (XI.05.) </t>
    </r>
  </si>
  <si>
    <r>
      <t xml:space="preserve">Neue Zeitung  </t>
    </r>
    <r>
      <rPr>
        <u/>
        <sz val="10"/>
        <rFont val="Cambria"/>
        <family val="1"/>
        <charset val="238"/>
        <scheme val="major"/>
      </rPr>
      <t>német nyelvű folyóirat</t>
    </r>
    <r>
      <rPr>
        <sz val="10"/>
        <rFont val="Cambria"/>
        <family val="1"/>
        <charset val="238"/>
        <scheme val="major"/>
      </rPr>
      <t xml:space="preserve"> megrendelése 48/2019. (XI.05.)</t>
    </r>
  </si>
  <si>
    <r>
      <rPr>
        <u/>
        <sz val="10"/>
        <rFont val="Cambria"/>
        <family val="1"/>
        <charset val="238"/>
        <scheme val="major"/>
      </rPr>
      <t xml:space="preserve">bank könyvelési díj </t>
    </r>
    <r>
      <rPr>
        <sz val="10"/>
        <rFont val="Cambria"/>
        <family val="1"/>
        <charset val="238"/>
        <scheme val="major"/>
      </rPr>
      <t>- számla kezelésével kapcsolatosan, valamint a teljesítések/utalások után felszámolt díj, jutalék, költség - 2/2019.(I.29.), 8/2019.(IV.16.), 19/2019.(VI.11.), 30/2019. (VIII.22.), 38/2019. (X.03.), 54/2019. (XI.05.) és 59/2019. (XII.03.) a 00003/20200720 kivonatról fel nem használt 641 Ft a 2020. működési támogatás terhére kerül majd elszámolásra</t>
    </r>
  </si>
  <si>
    <r>
      <rPr>
        <u/>
        <sz val="10"/>
        <rFont val="Cambria"/>
        <family val="1"/>
        <charset val="238"/>
        <scheme val="major"/>
      </rPr>
      <t>kiküldetés</t>
    </r>
    <r>
      <rPr>
        <sz val="10"/>
        <rFont val="Cambria"/>
        <family val="1"/>
        <charset val="238"/>
        <scheme val="major"/>
      </rPr>
      <t xml:space="preserve"> 57/2019. (XII.03.) </t>
    </r>
    <r>
      <rPr>
        <u/>
        <sz val="10"/>
        <rFont val="Cambria"/>
        <family val="1"/>
        <charset val="238"/>
        <scheme val="major"/>
      </rPr>
      <t>Baja és Pilsiszentiván</t>
    </r>
    <r>
      <rPr>
        <sz val="10"/>
        <rFont val="Cambria"/>
        <family val="1"/>
        <charset val="238"/>
        <scheme val="major"/>
      </rPr>
      <t xml:space="preserve">  - a fel nem használt 1.718 Ft a 2020. működési támogatás terhére kerül majd elszámolásra</t>
    </r>
  </si>
  <si>
    <r>
      <t xml:space="preserve">BKKM-i Nemzetiségi Önkormányzatok Szövetsége </t>
    </r>
    <r>
      <rPr>
        <u/>
        <sz val="10"/>
        <rFont val="Cambria"/>
        <family val="1"/>
        <charset val="238"/>
        <scheme val="major"/>
      </rPr>
      <t>tagdíj</t>
    </r>
    <r>
      <rPr>
        <sz val="10"/>
        <rFont val="Cambria"/>
        <family val="1"/>
        <charset val="238"/>
        <scheme val="major"/>
      </rPr>
      <t xml:space="preserve"> 49/2019.  (XI.05.)</t>
    </r>
  </si>
  <si>
    <t>1. sz. melléklet a 29/2020. sz. Német Nemzetiségi Önk.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</si>
</sst>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name val="Arial"/>
      <family val="2"/>
      <charset val="238"/>
    </font>
    <font>
      <u/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rgb="FFFF0000"/>
      <name val="Cambria"/>
      <family val="1"/>
      <charset val="238"/>
      <scheme val="major"/>
    </font>
    <font>
      <sz val="10"/>
      <color rgb="FFFF0000"/>
      <name val="Arial"/>
      <family val="2"/>
      <charset val="238"/>
    </font>
    <font>
      <b/>
      <u/>
      <sz val="10"/>
      <name val="Cambria"/>
      <family val="1"/>
      <charset val="238"/>
      <scheme val="major"/>
    </font>
    <font>
      <b/>
      <sz val="10"/>
      <name val="Arial"/>
      <family val="2"/>
      <charset val="238"/>
    </font>
    <font>
      <b/>
      <sz val="10"/>
      <color rgb="FFFF0000"/>
      <name val="Cambria"/>
      <family val="1"/>
      <charset val="238"/>
      <scheme val="major"/>
    </font>
    <font>
      <u/>
      <sz val="10"/>
      <color theme="1"/>
      <name val="Cambria"/>
      <family val="1"/>
      <charset val="238"/>
      <scheme val="major"/>
    </font>
    <font>
      <i/>
      <sz val="12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3" fontId="5" fillId="0" borderId="1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" fontId="1" fillId="0" borderId="0" xfId="0" applyNumberFormat="1" applyFont="1" applyFill="1" applyAlignment="1">
      <alignment vertical="center" wrapText="1"/>
    </xf>
    <xf numFmtId="0" fontId="8" fillId="0" borderId="0" xfId="0" applyFont="1" applyAlignme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/>
    <xf numFmtId="1" fontId="8" fillId="0" borderId="0" xfId="0" applyNumberFormat="1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wrapText="1"/>
    </xf>
    <xf numFmtId="49" fontId="5" fillId="0" borderId="1" xfId="0" applyNumberFormat="1" applyFont="1" applyBorder="1" applyAlignment="1">
      <alignment vertical="center" wrapText="1"/>
    </xf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49" fontId="5" fillId="0" borderId="1" xfId="0" quotePrefix="1" applyNumberFormat="1" applyFont="1" applyBorder="1" applyAlignment="1">
      <alignment vertical="center" wrapText="1"/>
    </xf>
    <xf numFmtId="3" fontId="9" fillId="0" borderId="0" xfId="0" applyNumberFormat="1" applyFont="1" applyAlignment="1">
      <alignment wrapText="1"/>
    </xf>
    <xf numFmtId="0" fontId="8" fillId="0" borderId="0" xfId="0" applyFont="1" applyFill="1" applyAlignment="1">
      <alignment vertical="center" wrapText="1"/>
    </xf>
    <xf numFmtId="1" fontId="8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1" fontId="1" fillId="0" borderId="0" xfId="0" applyNumberFormat="1" applyFont="1" applyAlignment="1">
      <alignment vertical="center" wrapText="1"/>
    </xf>
    <xf numFmtId="1" fontId="1" fillId="0" borderId="0" xfId="0" applyNumberFormat="1" applyFont="1"/>
    <xf numFmtId="0" fontId="9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wrapText="1"/>
    </xf>
    <xf numFmtId="0" fontId="3" fillId="0" borderId="0" xfId="0" applyFont="1" applyBorder="1" applyAlignment="1"/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/>
    <xf numFmtId="0" fontId="3" fillId="0" borderId="0" xfId="0" applyFont="1" applyBorder="1" applyAlignment="1">
      <alignment horizontal="left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11" fillId="0" borderId="6" xfId="0" applyNumberFormat="1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3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center" wrapText="1"/>
    </xf>
    <xf numFmtId="3" fontId="1" fillId="0" borderId="0" xfId="0" applyNumberFormat="1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/>
    <xf numFmtId="49" fontId="5" fillId="0" borderId="0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center" wrapText="1"/>
    </xf>
    <xf numFmtId="0" fontId="14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29F7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"/>
  <sheetViews>
    <sheetView tabSelected="1" view="pageBreakPreview" zoomScale="90" zoomScaleNormal="90" zoomScaleSheetLayoutView="90" workbookViewId="0">
      <selection activeCell="G9" sqref="G9"/>
    </sheetView>
  </sheetViews>
  <sheetFormatPr defaultRowHeight="12.75" x14ac:dyDescent="0.2"/>
  <cols>
    <col min="1" max="1" width="7.42578125" style="64" customWidth="1"/>
    <col min="2" max="2" width="3.5703125" style="1" customWidth="1"/>
    <col min="3" max="3" width="37.28515625" style="19" customWidth="1"/>
    <col min="4" max="4" width="19.85546875" style="19" customWidth="1"/>
    <col min="5" max="5" width="17.85546875" style="10" customWidth="1"/>
    <col min="6" max="6" width="17.7109375" style="10" customWidth="1"/>
    <col min="7" max="7" width="48.28515625" style="45" customWidth="1"/>
    <col min="8" max="8" width="10.85546875" style="45" customWidth="1"/>
    <col min="9" max="9" width="11.5703125" style="20" customWidth="1"/>
    <col min="10" max="10" width="15.28515625" style="20" customWidth="1"/>
    <col min="11" max="11" width="22" style="21" customWidth="1"/>
    <col min="12" max="12" width="15.5703125" style="22" customWidth="1"/>
    <col min="13" max="13" width="18.28515625" style="23" customWidth="1"/>
    <col min="14" max="16384" width="9.140625" style="1"/>
  </cols>
  <sheetData>
    <row r="1" spans="1:13" ht="16.5" customHeight="1" x14ac:dyDescent="0.2">
      <c r="A1" s="112" t="s">
        <v>175</v>
      </c>
      <c r="B1" s="112"/>
      <c r="C1" s="112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s="24" customFormat="1" ht="15" customHeight="1" x14ac:dyDescent="0.2">
      <c r="A2" s="106" t="s">
        <v>0</v>
      </c>
      <c r="B2" s="106"/>
      <c r="C2" s="106"/>
      <c r="D2" s="105" t="s">
        <v>24</v>
      </c>
      <c r="E2" s="105"/>
      <c r="F2" s="105"/>
      <c r="G2" s="105"/>
      <c r="H2" s="5"/>
      <c r="I2" s="11"/>
      <c r="J2" s="11"/>
      <c r="K2" s="12"/>
      <c r="L2" s="13"/>
      <c r="M2" s="14"/>
    </row>
    <row r="3" spans="1:13" s="24" customFormat="1" x14ac:dyDescent="0.2">
      <c r="A3" s="106" t="s">
        <v>2</v>
      </c>
      <c r="B3" s="106"/>
      <c r="C3" s="106"/>
      <c r="D3" s="105" t="s">
        <v>16</v>
      </c>
      <c r="E3" s="105"/>
      <c r="F3" s="105"/>
      <c r="G3" s="105"/>
      <c r="H3" s="5"/>
      <c r="I3" s="11"/>
      <c r="J3" s="11"/>
      <c r="K3" s="12"/>
      <c r="L3" s="13"/>
      <c r="M3" s="14"/>
    </row>
    <row r="4" spans="1:13" s="24" customFormat="1" x14ac:dyDescent="0.2">
      <c r="A4" s="106" t="s">
        <v>3</v>
      </c>
      <c r="B4" s="106"/>
      <c r="C4" s="106"/>
      <c r="D4" s="105" t="s">
        <v>25</v>
      </c>
      <c r="E4" s="105"/>
      <c r="F4" s="105"/>
      <c r="G4" s="105"/>
      <c r="H4" s="5"/>
      <c r="I4" s="11"/>
      <c r="J4" s="11"/>
      <c r="K4" s="12"/>
      <c r="L4" s="13"/>
      <c r="M4" s="14"/>
    </row>
    <row r="5" spans="1:13" s="24" customFormat="1" x14ac:dyDescent="0.2">
      <c r="A5" s="103" t="s">
        <v>41</v>
      </c>
      <c r="B5" s="103"/>
      <c r="C5" s="103"/>
      <c r="D5" s="104">
        <v>1470660</v>
      </c>
      <c r="E5" s="104"/>
      <c r="F5" s="104"/>
      <c r="G5" s="104"/>
      <c r="H5" s="5"/>
      <c r="I5" s="37"/>
      <c r="J5" s="11"/>
      <c r="K5" s="12"/>
      <c r="L5" s="13"/>
      <c r="M5" s="14"/>
    </row>
    <row r="6" spans="1:13" s="24" customFormat="1" x14ac:dyDescent="0.2">
      <c r="A6" s="103" t="s">
        <v>42</v>
      </c>
      <c r="B6" s="103"/>
      <c r="C6" s="103"/>
      <c r="D6" s="104">
        <f>J58</f>
        <v>1470660</v>
      </c>
      <c r="E6" s="105"/>
      <c r="F6" s="105"/>
      <c r="G6" s="105"/>
      <c r="H6" s="5"/>
      <c r="I6" s="11"/>
      <c r="J6" s="11"/>
      <c r="K6" s="12"/>
      <c r="L6" s="13"/>
      <c r="M6" s="14"/>
    </row>
    <row r="7" spans="1:13" ht="9.75" customHeight="1" x14ac:dyDescent="0.2">
      <c r="A7" s="61"/>
      <c r="B7" s="4"/>
      <c r="C7" s="38"/>
      <c r="D7" s="38"/>
      <c r="E7" s="38"/>
      <c r="F7" s="38"/>
      <c r="G7" s="9"/>
      <c r="H7" s="9"/>
      <c r="I7" s="39"/>
      <c r="J7" s="39"/>
      <c r="K7" s="40"/>
      <c r="L7" s="41"/>
      <c r="M7" s="41"/>
    </row>
    <row r="8" spans="1:13" ht="15.75" customHeight="1" x14ac:dyDescent="0.2">
      <c r="A8" s="108" t="s">
        <v>1</v>
      </c>
      <c r="B8" s="27"/>
      <c r="C8" s="42"/>
      <c r="D8" s="109" t="s">
        <v>43</v>
      </c>
      <c r="E8" s="109"/>
      <c r="F8" s="109"/>
      <c r="G8" s="109"/>
      <c r="H8" s="109"/>
      <c r="I8" s="109"/>
      <c r="J8" s="109"/>
      <c r="K8" s="109"/>
      <c r="L8" s="109"/>
      <c r="M8" s="109"/>
    </row>
    <row r="9" spans="1:13" ht="68.25" customHeight="1" x14ac:dyDescent="0.2">
      <c r="A9" s="108"/>
      <c r="B9" s="28"/>
      <c r="C9" s="7" t="s">
        <v>14</v>
      </c>
      <c r="D9" s="32" t="s">
        <v>4</v>
      </c>
      <c r="E9" s="32" t="s">
        <v>5</v>
      </c>
      <c r="F9" s="32" t="s">
        <v>6</v>
      </c>
      <c r="G9" s="32" t="s">
        <v>7</v>
      </c>
      <c r="H9" s="57" t="s">
        <v>8</v>
      </c>
      <c r="I9" s="32" t="s">
        <v>9</v>
      </c>
      <c r="J9" s="32" t="s">
        <v>10</v>
      </c>
      <c r="K9" s="32" t="s">
        <v>11</v>
      </c>
      <c r="L9" s="32" t="s">
        <v>12</v>
      </c>
      <c r="M9" s="32" t="s">
        <v>13</v>
      </c>
    </row>
    <row r="10" spans="1:13" ht="21" customHeight="1" x14ac:dyDescent="0.2">
      <c r="A10" s="97" t="s">
        <v>31</v>
      </c>
      <c r="B10" s="55" t="s">
        <v>31</v>
      </c>
      <c r="C10" s="2" t="s">
        <v>98</v>
      </c>
      <c r="D10" s="97" t="s">
        <v>21</v>
      </c>
      <c r="E10" s="2" t="s">
        <v>63</v>
      </c>
      <c r="F10" s="2" t="s">
        <v>63</v>
      </c>
      <c r="G10" s="95" t="s">
        <v>134</v>
      </c>
      <c r="H10" s="3">
        <v>3446</v>
      </c>
      <c r="I10" s="3">
        <v>3446</v>
      </c>
      <c r="J10" s="3">
        <v>3412</v>
      </c>
      <c r="K10" s="95" t="s">
        <v>18</v>
      </c>
      <c r="L10" s="95" t="s">
        <v>19</v>
      </c>
      <c r="M10" s="8" t="s">
        <v>63</v>
      </c>
    </row>
    <row r="11" spans="1:13" ht="20.25" customHeight="1" x14ac:dyDescent="0.2">
      <c r="A11" s="98"/>
      <c r="B11" s="58" t="s">
        <v>32</v>
      </c>
      <c r="C11" s="2" t="s">
        <v>97</v>
      </c>
      <c r="D11" s="98"/>
      <c r="E11" s="2" t="s">
        <v>64</v>
      </c>
      <c r="F11" s="2" t="s">
        <v>64</v>
      </c>
      <c r="G11" s="95"/>
      <c r="H11" s="3">
        <v>4911</v>
      </c>
      <c r="I11" s="3">
        <v>4911</v>
      </c>
      <c r="J11" s="3">
        <v>4911</v>
      </c>
      <c r="K11" s="95"/>
      <c r="L11" s="95"/>
      <c r="M11" s="2" t="s">
        <v>64</v>
      </c>
    </row>
    <row r="12" spans="1:13" ht="24" customHeight="1" x14ac:dyDescent="0.2">
      <c r="A12" s="98"/>
      <c r="B12" s="58" t="s">
        <v>33</v>
      </c>
      <c r="C12" s="2" t="s">
        <v>96</v>
      </c>
      <c r="D12" s="98"/>
      <c r="E12" s="2" t="s">
        <v>84</v>
      </c>
      <c r="F12" s="2" t="s">
        <v>84</v>
      </c>
      <c r="G12" s="95"/>
      <c r="H12" s="3">
        <f>4282+1223</f>
        <v>5505</v>
      </c>
      <c r="I12" s="3">
        <v>5505</v>
      </c>
      <c r="J12" s="3">
        <v>5505</v>
      </c>
      <c r="K12" s="95"/>
      <c r="L12" s="95"/>
      <c r="M12" s="2" t="s">
        <v>84</v>
      </c>
    </row>
    <row r="13" spans="1:13" ht="21" customHeight="1" x14ac:dyDescent="0.2">
      <c r="A13" s="98"/>
      <c r="B13" s="58" t="s">
        <v>34</v>
      </c>
      <c r="C13" s="2" t="s">
        <v>95</v>
      </c>
      <c r="D13" s="98"/>
      <c r="E13" s="2" t="s">
        <v>94</v>
      </c>
      <c r="F13" s="2" t="s">
        <v>94</v>
      </c>
      <c r="G13" s="95"/>
      <c r="H13" s="3">
        <v>123</v>
      </c>
      <c r="I13" s="3">
        <v>123</v>
      </c>
      <c r="J13" s="3">
        <v>123</v>
      </c>
      <c r="K13" s="95"/>
      <c r="L13" s="95"/>
      <c r="M13" s="2" t="s">
        <v>94</v>
      </c>
    </row>
    <row r="14" spans="1:13" ht="43.5" customHeight="1" x14ac:dyDescent="0.2">
      <c r="A14" s="58" t="s">
        <v>32</v>
      </c>
      <c r="B14" s="33" t="s">
        <v>31</v>
      </c>
      <c r="C14" s="25" t="s">
        <v>49</v>
      </c>
      <c r="D14" s="34" t="s">
        <v>17</v>
      </c>
      <c r="E14" s="25" t="s">
        <v>50</v>
      </c>
      <c r="F14" s="25" t="s">
        <v>50</v>
      </c>
      <c r="G14" s="34" t="s">
        <v>164</v>
      </c>
      <c r="H14" s="3">
        <v>62992</v>
      </c>
      <c r="I14" s="6">
        <f>62992+1+17007</f>
        <v>80000</v>
      </c>
      <c r="J14" s="3">
        <v>80000</v>
      </c>
      <c r="K14" s="34" t="s">
        <v>47</v>
      </c>
      <c r="L14" s="34" t="s">
        <v>48</v>
      </c>
      <c r="M14" s="25" t="s">
        <v>50</v>
      </c>
    </row>
    <row r="15" spans="1:13" ht="38.25" customHeight="1" x14ac:dyDescent="0.2">
      <c r="A15" s="56" t="s">
        <v>33</v>
      </c>
      <c r="B15" s="58" t="s">
        <v>31</v>
      </c>
      <c r="C15" s="60" t="s">
        <v>79</v>
      </c>
      <c r="D15" s="56" t="s">
        <v>65</v>
      </c>
      <c r="E15" s="2" t="s">
        <v>80</v>
      </c>
      <c r="F15" s="2" t="s">
        <v>80</v>
      </c>
      <c r="G15" s="58" t="s">
        <v>165</v>
      </c>
      <c r="H15" s="3">
        <v>11546</v>
      </c>
      <c r="I15" s="3">
        <v>11546</v>
      </c>
      <c r="J15" s="3">
        <v>11546</v>
      </c>
      <c r="K15" s="73" t="s">
        <v>24</v>
      </c>
      <c r="L15" s="97" t="s">
        <v>29</v>
      </c>
      <c r="M15" s="2" t="s">
        <v>82</v>
      </c>
    </row>
    <row r="16" spans="1:13" ht="27.75" customHeight="1" x14ac:dyDescent="0.2">
      <c r="A16" s="97" t="s">
        <v>34</v>
      </c>
      <c r="B16" s="58" t="s">
        <v>31</v>
      </c>
      <c r="C16" s="60" t="s">
        <v>69</v>
      </c>
      <c r="D16" s="56" t="s">
        <v>70</v>
      </c>
      <c r="E16" s="2" t="s">
        <v>71</v>
      </c>
      <c r="F16" s="2" t="s">
        <v>71</v>
      </c>
      <c r="G16" s="58" t="s">
        <v>135</v>
      </c>
      <c r="H16" s="3">
        <v>40000</v>
      </c>
      <c r="I16" s="3">
        <v>40000</v>
      </c>
      <c r="J16" s="3">
        <v>40000</v>
      </c>
      <c r="K16" s="98" t="s">
        <v>140</v>
      </c>
      <c r="L16" s="98"/>
      <c r="M16" s="2" t="s">
        <v>72</v>
      </c>
    </row>
    <row r="17" spans="1:13" ht="22.5" customHeight="1" x14ac:dyDescent="0.2">
      <c r="A17" s="98"/>
      <c r="B17" s="58" t="s">
        <v>32</v>
      </c>
      <c r="C17" s="60" t="s">
        <v>73</v>
      </c>
      <c r="D17" s="97" t="s">
        <v>166</v>
      </c>
      <c r="E17" s="100" t="s">
        <v>74</v>
      </c>
      <c r="F17" s="100" t="s">
        <v>74</v>
      </c>
      <c r="G17" s="58" t="s">
        <v>120</v>
      </c>
      <c r="H17" s="3">
        <v>30000</v>
      </c>
      <c r="I17" s="3">
        <v>30000</v>
      </c>
      <c r="J17" s="3">
        <v>30000</v>
      </c>
      <c r="K17" s="98"/>
      <c r="L17" s="98"/>
      <c r="M17" s="97" t="s">
        <v>78</v>
      </c>
    </row>
    <row r="18" spans="1:13" ht="18.75" customHeight="1" x14ac:dyDescent="0.2">
      <c r="A18" s="98"/>
      <c r="B18" s="58" t="s">
        <v>33</v>
      </c>
      <c r="C18" s="60" t="s">
        <v>75</v>
      </c>
      <c r="D18" s="98"/>
      <c r="E18" s="101"/>
      <c r="F18" s="101"/>
      <c r="G18" s="58" t="s">
        <v>119</v>
      </c>
      <c r="H18" s="3">
        <v>280000</v>
      </c>
      <c r="I18" s="3">
        <v>280000</v>
      </c>
      <c r="J18" s="3">
        <v>280000</v>
      </c>
      <c r="K18" s="98"/>
      <c r="L18" s="98"/>
      <c r="M18" s="98"/>
    </row>
    <row r="19" spans="1:13" ht="18" customHeight="1" x14ac:dyDescent="0.2">
      <c r="A19" s="98"/>
      <c r="B19" s="58" t="s">
        <v>34</v>
      </c>
      <c r="C19" s="60" t="s">
        <v>76</v>
      </c>
      <c r="D19" s="98"/>
      <c r="E19" s="101"/>
      <c r="F19" s="101"/>
      <c r="G19" s="58" t="s">
        <v>121</v>
      </c>
      <c r="H19" s="3">
        <v>60000</v>
      </c>
      <c r="I19" s="3">
        <v>60000</v>
      </c>
      <c r="J19" s="3">
        <v>60000</v>
      </c>
      <c r="K19" s="98"/>
      <c r="L19" s="98"/>
      <c r="M19" s="98"/>
    </row>
    <row r="20" spans="1:13" ht="48" customHeight="1" x14ac:dyDescent="0.2">
      <c r="A20" s="98"/>
      <c r="B20" s="58" t="s">
        <v>35</v>
      </c>
      <c r="C20" s="60" t="s">
        <v>77</v>
      </c>
      <c r="D20" s="98"/>
      <c r="E20" s="101"/>
      <c r="F20" s="101"/>
      <c r="G20" s="58" t="s">
        <v>141</v>
      </c>
      <c r="H20" s="3">
        <v>76200</v>
      </c>
      <c r="I20" s="3">
        <v>76200</v>
      </c>
      <c r="J20" s="3">
        <f>76200-6350</f>
        <v>69850</v>
      </c>
      <c r="K20" s="98"/>
      <c r="L20" s="98"/>
      <c r="M20" s="98"/>
    </row>
    <row r="21" spans="1:13" ht="27.75" customHeight="1" x14ac:dyDescent="0.2">
      <c r="A21" s="99"/>
      <c r="B21" s="58" t="s">
        <v>36</v>
      </c>
      <c r="C21" s="60" t="s">
        <v>81</v>
      </c>
      <c r="D21" s="99"/>
      <c r="E21" s="102"/>
      <c r="F21" s="102"/>
      <c r="G21" s="58" t="s">
        <v>122</v>
      </c>
      <c r="H21" s="3">
        <v>400000</v>
      </c>
      <c r="I21" s="3">
        <v>400000</v>
      </c>
      <c r="J21" s="3">
        <v>400000</v>
      </c>
      <c r="K21" s="99"/>
      <c r="L21" s="99"/>
      <c r="M21" s="99"/>
    </row>
    <row r="22" spans="1:13" ht="27.75" customHeight="1" x14ac:dyDescent="0.2">
      <c r="A22" s="58" t="s">
        <v>35</v>
      </c>
      <c r="B22" s="58" t="s">
        <v>31</v>
      </c>
      <c r="C22" s="60" t="s">
        <v>83</v>
      </c>
      <c r="D22" s="56" t="s">
        <v>17</v>
      </c>
      <c r="E22" s="8" t="s">
        <v>84</v>
      </c>
      <c r="F22" s="8" t="s">
        <v>85</v>
      </c>
      <c r="G22" s="58" t="s">
        <v>86</v>
      </c>
      <c r="H22" s="3">
        <v>3000</v>
      </c>
      <c r="I22" s="3">
        <v>3000</v>
      </c>
      <c r="J22" s="3">
        <v>3000</v>
      </c>
      <c r="K22" s="56" t="s">
        <v>87</v>
      </c>
      <c r="L22" s="56" t="s">
        <v>88</v>
      </c>
      <c r="M22" s="2" t="s">
        <v>85</v>
      </c>
    </row>
    <row r="23" spans="1:13" ht="33" customHeight="1" x14ac:dyDescent="0.2">
      <c r="A23" s="58" t="s">
        <v>36</v>
      </c>
      <c r="B23" s="58" t="s">
        <v>31</v>
      </c>
      <c r="C23" s="60" t="s">
        <v>89</v>
      </c>
      <c r="D23" s="56" t="s">
        <v>17</v>
      </c>
      <c r="E23" s="8" t="s">
        <v>85</v>
      </c>
      <c r="F23" s="8" t="s">
        <v>85</v>
      </c>
      <c r="G23" s="58" t="s">
        <v>168</v>
      </c>
      <c r="H23" s="3">
        <v>10760</v>
      </c>
      <c r="I23" s="3">
        <v>10760</v>
      </c>
      <c r="J23" s="3">
        <v>10760</v>
      </c>
      <c r="K23" s="58" t="s">
        <v>37</v>
      </c>
      <c r="L23" s="58" t="s">
        <v>38</v>
      </c>
      <c r="M23" s="2" t="s">
        <v>90</v>
      </c>
    </row>
    <row r="24" spans="1:13" s="26" customFormat="1" ht="26.25" customHeight="1" x14ac:dyDescent="0.2">
      <c r="A24" s="92" t="s">
        <v>99</v>
      </c>
      <c r="B24" s="34" t="s">
        <v>31</v>
      </c>
      <c r="C24" s="25" t="s">
        <v>56</v>
      </c>
      <c r="D24" s="34" t="s">
        <v>30</v>
      </c>
      <c r="E24" s="30" t="s">
        <v>50</v>
      </c>
      <c r="F24" s="30" t="s">
        <v>50</v>
      </c>
      <c r="G24" s="92" t="s">
        <v>167</v>
      </c>
      <c r="H24" s="3">
        <v>75000</v>
      </c>
      <c r="I24" s="6">
        <v>75000</v>
      </c>
      <c r="J24" s="3">
        <v>75000</v>
      </c>
      <c r="K24" s="59" t="s">
        <v>57</v>
      </c>
      <c r="L24" s="25" t="s">
        <v>58</v>
      </c>
      <c r="M24" s="30" t="s">
        <v>50</v>
      </c>
    </row>
    <row r="25" spans="1:13" ht="23.25" customHeight="1" x14ac:dyDescent="0.2">
      <c r="A25" s="93"/>
      <c r="B25" s="58" t="s">
        <v>32</v>
      </c>
      <c r="C25" s="2" t="s">
        <v>93</v>
      </c>
      <c r="D25" s="58" t="s">
        <v>68</v>
      </c>
      <c r="E25" s="8" t="s">
        <v>67</v>
      </c>
      <c r="F25" s="8" t="s">
        <v>67</v>
      </c>
      <c r="G25" s="93"/>
      <c r="H25" s="3">
        <v>15488</v>
      </c>
      <c r="I25" s="3">
        <v>15488</v>
      </c>
      <c r="J25" s="3">
        <v>15488</v>
      </c>
      <c r="K25" s="97" t="s">
        <v>24</v>
      </c>
      <c r="L25" s="97" t="s">
        <v>29</v>
      </c>
      <c r="M25" s="97" t="s">
        <v>66</v>
      </c>
    </row>
    <row r="26" spans="1:13" ht="23.25" customHeight="1" x14ac:dyDescent="0.2">
      <c r="A26" s="94"/>
      <c r="B26" s="58" t="s">
        <v>33</v>
      </c>
      <c r="C26" s="2" t="s">
        <v>93</v>
      </c>
      <c r="D26" s="58" t="s">
        <v>68</v>
      </c>
      <c r="E26" s="8" t="s">
        <v>67</v>
      </c>
      <c r="F26" s="8" t="s">
        <v>67</v>
      </c>
      <c r="G26" s="94"/>
      <c r="H26" s="3">
        <v>13275</v>
      </c>
      <c r="I26" s="3">
        <v>13275</v>
      </c>
      <c r="J26" s="3">
        <v>13275</v>
      </c>
      <c r="K26" s="99"/>
      <c r="L26" s="99"/>
      <c r="M26" s="99"/>
    </row>
    <row r="27" spans="1:13" ht="34.5" customHeight="1" x14ac:dyDescent="0.2">
      <c r="A27" s="58" t="s">
        <v>100</v>
      </c>
      <c r="B27" s="58" t="s">
        <v>31</v>
      </c>
      <c r="C27" s="2" t="s">
        <v>91</v>
      </c>
      <c r="D27" s="58" t="s">
        <v>17</v>
      </c>
      <c r="E27" s="8" t="s">
        <v>92</v>
      </c>
      <c r="F27" s="8" t="s">
        <v>92</v>
      </c>
      <c r="G27" s="58" t="s">
        <v>117</v>
      </c>
      <c r="H27" s="3">
        <v>23765</v>
      </c>
      <c r="I27" s="3">
        <v>30182</v>
      </c>
      <c r="J27" s="3">
        <v>30182</v>
      </c>
      <c r="K27" s="58" t="s">
        <v>22</v>
      </c>
      <c r="L27" s="58" t="s">
        <v>20</v>
      </c>
      <c r="M27" s="8" t="s">
        <v>90</v>
      </c>
    </row>
    <row r="28" spans="1:13" ht="36.75" customHeight="1" x14ac:dyDescent="0.2">
      <c r="A28" s="95" t="s">
        <v>101</v>
      </c>
      <c r="B28" s="73" t="s">
        <v>31</v>
      </c>
      <c r="C28" s="2" t="s">
        <v>39</v>
      </c>
      <c r="D28" s="73" t="s">
        <v>30</v>
      </c>
      <c r="E28" s="8" t="s">
        <v>40</v>
      </c>
      <c r="F28" s="8" t="s">
        <v>40</v>
      </c>
      <c r="G28" s="95" t="s">
        <v>118</v>
      </c>
      <c r="H28" s="3">
        <v>26668</v>
      </c>
      <c r="I28" s="3">
        <f>26668+7200+2</f>
        <v>33870</v>
      </c>
      <c r="J28" s="3">
        <v>7916</v>
      </c>
      <c r="K28" s="73" t="s">
        <v>26</v>
      </c>
      <c r="L28" s="73" t="s">
        <v>27</v>
      </c>
      <c r="M28" s="8" t="s">
        <v>40</v>
      </c>
    </row>
    <row r="29" spans="1:13" ht="27" customHeight="1" x14ac:dyDescent="0.2">
      <c r="A29" s="95"/>
      <c r="B29" s="73" t="s">
        <v>32</v>
      </c>
      <c r="C29" s="2" t="s">
        <v>44</v>
      </c>
      <c r="D29" s="73" t="s">
        <v>17</v>
      </c>
      <c r="E29" s="8" t="s">
        <v>40</v>
      </c>
      <c r="F29" s="8" t="s">
        <v>40</v>
      </c>
      <c r="G29" s="95"/>
      <c r="H29" s="3">
        <v>5969</v>
      </c>
      <c r="I29" s="3">
        <f>5969+1611</f>
        <v>7580</v>
      </c>
      <c r="J29" s="3">
        <v>7580</v>
      </c>
      <c r="K29" s="73" t="s">
        <v>45</v>
      </c>
      <c r="L29" s="73" t="s">
        <v>46</v>
      </c>
      <c r="M29" s="8" t="s">
        <v>40</v>
      </c>
    </row>
    <row r="30" spans="1:13" ht="26.25" customHeight="1" x14ac:dyDescent="0.2">
      <c r="A30" s="95"/>
      <c r="B30" s="73" t="s">
        <v>33</v>
      </c>
      <c r="C30" s="36" t="s">
        <v>51</v>
      </c>
      <c r="D30" s="92" t="s">
        <v>30</v>
      </c>
      <c r="E30" s="30" t="s">
        <v>52</v>
      </c>
      <c r="F30" s="30" t="s">
        <v>52</v>
      </c>
      <c r="G30" s="95"/>
      <c r="H30" s="3">
        <v>12425</v>
      </c>
      <c r="I30" s="6">
        <v>15780</v>
      </c>
      <c r="J30" s="3">
        <v>15780</v>
      </c>
      <c r="K30" s="59" t="s">
        <v>22</v>
      </c>
      <c r="L30" s="59" t="s">
        <v>20</v>
      </c>
      <c r="M30" s="25" t="s">
        <v>52</v>
      </c>
    </row>
    <row r="31" spans="1:13" ht="26.25" customHeight="1" x14ac:dyDescent="0.2">
      <c r="A31" s="95"/>
      <c r="B31" s="73" t="s">
        <v>34</v>
      </c>
      <c r="C31" s="25" t="s">
        <v>53</v>
      </c>
      <c r="D31" s="93"/>
      <c r="E31" s="30" t="s">
        <v>54</v>
      </c>
      <c r="F31" s="30" t="s">
        <v>54</v>
      </c>
      <c r="G31" s="95"/>
      <c r="H31" s="3">
        <v>15685</v>
      </c>
      <c r="I31" s="6">
        <v>19920</v>
      </c>
      <c r="J31" s="3">
        <v>19920</v>
      </c>
      <c r="K31" s="59" t="s">
        <v>28</v>
      </c>
      <c r="L31" s="59" t="s">
        <v>23</v>
      </c>
      <c r="M31" s="25" t="s">
        <v>54</v>
      </c>
    </row>
    <row r="32" spans="1:13" ht="24" customHeight="1" x14ac:dyDescent="0.2">
      <c r="A32" s="95"/>
      <c r="B32" s="73" t="s">
        <v>35</v>
      </c>
      <c r="C32" s="25" t="s">
        <v>55</v>
      </c>
      <c r="D32" s="94"/>
      <c r="E32" s="30" t="s">
        <v>40</v>
      </c>
      <c r="F32" s="30" t="s">
        <v>40</v>
      </c>
      <c r="G32" s="95"/>
      <c r="H32" s="3">
        <v>28788</v>
      </c>
      <c r="I32" s="6">
        <f>28788+1439</f>
        <v>30227</v>
      </c>
      <c r="J32" s="3">
        <v>30227</v>
      </c>
      <c r="K32" s="73" t="s">
        <v>26</v>
      </c>
      <c r="L32" s="73" t="s">
        <v>27</v>
      </c>
      <c r="M32" s="8" t="s">
        <v>40</v>
      </c>
    </row>
    <row r="33" spans="1:13" s="72" customFormat="1" ht="21.75" customHeight="1" x14ac:dyDescent="0.2">
      <c r="A33" s="88" t="s">
        <v>146</v>
      </c>
      <c r="B33" s="88"/>
      <c r="C33" s="88"/>
      <c r="D33" s="88"/>
      <c r="E33" s="88"/>
      <c r="F33" s="88"/>
      <c r="G33" s="88"/>
      <c r="H33" s="69">
        <f>SUM(H10:H32)</f>
        <v>1205546</v>
      </c>
      <c r="I33" s="69">
        <f t="shared" ref="I33" si="0">SUM(I10:I32)</f>
        <v>1246813</v>
      </c>
      <c r="J33" s="69">
        <f>SUM(J10:J32)</f>
        <v>1214475</v>
      </c>
      <c r="K33" s="70"/>
      <c r="L33" s="70"/>
      <c r="M33" s="71"/>
    </row>
    <row r="34" spans="1:13" ht="30.75" customHeight="1" x14ac:dyDescent="0.2">
      <c r="A34" s="77"/>
      <c r="B34" s="77"/>
      <c r="C34" s="87" t="s">
        <v>144</v>
      </c>
      <c r="D34" s="87"/>
      <c r="E34" s="87"/>
      <c r="F34" s="78"/>
      <c r="G34" s="82"/>
      <c r="H34" s="79"/>
      <c r="I34" s="80"/>
      <c r="J34" s="79"/>
      <c r="K34" s="77"/>
      <c r="L34" s="77"/>
      <c r="M34" s="81"/>
    </row>
    <row r="35" spans="1:13" ht="17.25" customHeight="1" x14ac:dyDescent="0.2">
      <c r="A35" s="77"/>
      <c r="B35" s="77"/>
      <c r="C35" s="83" t="s">
        <v>145</v>
      </c>
      <c r="D35" s="84"/>
      <c r="E35" s="83"/>
      <c r="F35" s="78"/>
      <c r="G35" s="77" t="s">
        <v>61</v>
      </c>
      <c r="H35" s="79"/>
      <c r="I35" s="80"/>
      <c r="J35" s="79"/>
      <c r="K35" s="77"/>
      <c r="L35" s="77"/>
      <c r="M35" s="81"/>
    </row>
    <row r="36" spans="1:13" ht="20.25" customHeight="1" x14ac:dyDescent="0.2">
      <c r="A36" s="95" t="s">
        <v>123</v>
      </c>
      <c r="B36" s="75" t="s">
        <v>31</v>
      </c>
      <c r="C36" s="25" t="s">
        <v>105</v>
      </c>
      <c r="D36" s="96" t="s">
        <v>30</v>
      </c>
      <c r="E36" s="25" t="s">
        <v>82</v>
      </c>
      <c r="F36" s="25" t="s">
        <v>82</v>
      </c>
      <c r="G36" s="95" t="s">
        <v>169</v>
      </c>
      <c r="H36" s="3">
        <v>10956</v>
      </c>
      <c r="I36" s="6">
        <f>10956+2958</f>
        <v>13914</v>
      </c>
      <c r="J36" s="3">
        <v>13915</v>
      </c>
      <c r="K36" s="76" t="s">
        <v>28</v>
      </c>
      <c r="L36" s="76" t="s">
        <v>23</v>
      </c>
      <c r="M36" s="8" t="s">
        <v>82</v>
      </c>
    </row>
    <row r="37" spans="1:13" ht="21" customHeight="1" x14ac:dyDescent="0.2">
      <c r="A37" s="95"/>
      <c r="B37" s="75" t="s">
        <v>32</v>
      </c>
      <c r="C37" s="25" t="s">
        <v>104</v>
      </c>
      <c r="D37" s="96"/>
      <c r="E37" s="25" t="s">
        <v>82</v>
      </c>
      <c r="F37" s="25" t="s">
        <v>82</v>
      </c>
      <c r="G37" s="95"/>
      <c r="H37" s="3">
        <f>22638</f>
        <v>22638</v>
      </c>
      <c r="I37" s="6">
        <f>22638+6112</f>
        <v>28750</v>
      </c>
      <c r="J37" s="3">
        <v>28750</v>
      </c>
      <c r="K37" s="76" t="s">
        <v>28</v>
      </c>
      <c r="L37" s="76" t="s">
        <v>23</v>
      </c>
      <c r="M37" s="25" t="s">
        <v>82</v>
      </c>
    </row>
    <row r="38" spans="1:13" ht="20.25" customHeight="1" x14ac:dyDescent="0.2">
      <c r="A38" s="95"/>
      <c r="B38" s="75" t="s">
        <v>33</v>
      </c>
      <c r="C38" s="25" t="s">
        <v>106</v>
      </c>
      <c r="D38" s="96"/>
      <c r="E38" s="25" t="s">
        <v>124</v>
      </c>
      <c r="F38" s="25" t="s">
        <v>124</v>
      </c>
      <c r="G38" s="95"/>
      <c r="H38" s="3">
        <v>16898</v>
      </c>
      <c r="I38" s="6">
        <f>16898+4562</f>
        <v>21460</v>
      </c>
      <c r="J38" s="3">
        <v>21460</v>
      </c>
      <c r="K38" s="75" t="s">
        <v>107</v>
      </c>
      <c r="L38" s="75" t="s">
        <v>125</v>
      </c>
      <c r="M38" s="25" t="s">
        <v>124</v>
      </c>
    </row>
    <row r="39" spans="1:13" ht="18.75" customHeight="1" x14ac:dyDescent="0.2">
      <c r="A39" s="95"/>
      <c r="B39" s="75" t="s">
        <v>34</v>
      </c>
      <c r="C39" s="25" t="s">
        <v>108</v>
      </c>
      <c r="D39" s="96"/>
      <c r="E39" s="25" t="s">
        <v>124</v>
      </c>
      <c r="F39" s="25" t="s">
        <v>124</v>
      </c>
      <c r="G39" s="95"/>
      <c r="H39" s="3">
        <v>16165</v>
      </c>
      <c r="I39" s="6">
        <f>16165+4365</f>
        <v>20530</v>
      </c>
      <c r="J39" s="3">
        <v>20530</v>
      </c>
      <c r="K39" s="76" t="s">
        <v>22</v>
      </c>
      <c r="L39" s="76" t="s">
        <v>20</v>
      </c>
      <c r="M39" s="25" t="s">
        <v>124</v>
      </c>
    </row>
    <row r="40" spans="1:13" ht="21.75" customHeight="1" x14ac:dyDescent="0.2">
      <c r="A40" s="95"/>
      <c r="B40" s="75" t="s">
        <v>35</v>
      </c>
      <c r="C40" s="25" t="s">
        <v>103</v>
      </c>
      <c r="D40" s="96"/>
      <c r="E40" s="25" t="s">
        <v>78</v>
      </c>
      <c r="F40" s="25" t="s">
        <v>78</v>
      </c>
      <c r="G40" s="95"/>
      <c r="H40" s="3">
        <v>18463</v>
      </c>
      <c r="I40" s="6">
        <f>18463+923</f>
        <v>19386</v>
      </c>
      <c r="J40" s="3">
        <v>19386</v>
      </c>
      <c r="K40" s="75" t="s">
        <v>102</v>
      </c>
      <c r="L40" s="75" t="s">
        <v>126</v>
      </c>
      <c r="M40" s="8" t="s">
        <v>78</v>
      </c>
    </row>
    <row r="41" spans="1:13" ht="20.25" customHeight="1" x14ac:dyDescent="0.2">
      <c r="A41" s="97" t="s">
        <v>128</v>
      </c>
      <c r="B41" s="58" t="s">
        <v>31</v>
      </c>
      <c r="C41" s="25" t="s">
        <v>109</v>
      </c>
      <c r="D41" s="92" t="s">
        <v>30</v>
      </c>
      <c r="E41" s="25" t="s">
        <v>127</v>
      </c>
      <c r="F41" s="25" t="s">
        <v>127</v>
      </c>
      <c r="G41" s="97" t="s">
        <v>170</v>
      </c>
      <c r="H41" s="3">
        <v>9894</v>
      </c>
      <c r="I41" s="6">
        <f>9894+2672</f>
        <v>12566</v>
      </c>
      <c r="J41" s="3">
        <v>12566</v>
      </c>
      <c r="K41" s="59" t="s">
        <v>28</v>
      </c>
      <c r="L41" s="59" t="s">
        <v>23</v>
      </c>
      <c r="M41" s="25" t="s">
        <v>127</v>
      </c>
    </row>
    <row r="42" spans="1:13" ht="18" customHeight="1" x14ac:dyDescent="0.2">
      <c r="A42" s="98"/>
      <c r="B42" s="58" t="s">
        <v>32</v>
      </c>
      <c r="C42" s="25" t="s">
        <v>110</v>
      </c>
      <c r="D42" s="94"/>
      <c r="E42" s="25" t="s">
        <v>127</v>
      </c>
      <c r="F42" s="25" t="s">
        <v>127</v>
      </c>
      <c r="G42" s="98"/>
      <c r="H42" s="3">
        <v>16535</v>
      </c>
      <c r="I42" s="6">
        <f>16535+4465</f>
        <v>21000</v>
      </c>
      <c r="J42" s="3">
        <v>21000</v>
      </c>
      <c r="K42" s="59" t="s">
        <v>22</v>
      </c>
      <c r="L42" s="59" t="s">
        <v>20</v>
      </c>
      <c r="M42" s="25" t="s">
        <v>127</v>
      </c>
    </row>
    <row r="43" spans="1:13" ht="17.25" customHeight="1" x14ac:dyDescent="0.2">
      <c r="A43" s="98"/>
      <c r="B43" s="58" t="s">
        <v>33</v>
      </c>
      <c r="C43" s="25" t="s">
        <v>111</v>
      </c>
      <c r="D43" s="92" t="s">
        <v>129</v>
      </c>
      <c r="E43" s="25" t="s">
        <v>130</v>
      </c>
      <c r="F43" s="25" t="s">
        <v>130</v>
      </c>
      <c r="G43" s="98"/>
      <c r="H43" s="3">
        <v>4621</v>
      </c>
      <c r="I43" s="6">
        <f>4621+231</f>
        <v>4852</v>
      </c>
      <c r="J43" s="3">
        <v>4852</v>
      </c>
      <c r="K43" s="58" t="s">
        <v>26</v>
      </c>
      <c r="L43" s="58" t="s">
        <v>27</v>
      </c>
      <c r="M43" s="25" t="s">
        <v>130</v>
      </c>
    </row>
    <row r="44" spans="1:13" ht="19.5" customHeight="1" x14ac:dyDescent="0.2">
      <c r="A44" s="98"/>
      <c r="B44" s="58" t="s">
        <v>34</v>
      </c>
      <c r="C44" s="25" t="s">
        <v>112</v>
      </c>
      <c r="D44" s="94"/>
      <c r="E44" s="25" t="s">
        <v>130</v>
      </c>
      <c r="F44" s="25" t="s">
        <v>130</v>
      </c>
      <c r="G44" s="98"/>
      <c r="H44" s="3">
        <v>31252</v>
      </c>
      <c r="I44" s="6">
        <f>31252+8438</f>
        <v>39690</v>
      </c>
      <c r="J44" s="3">
        <v>39690</v>
      </c>
      <c r="K44" s="58" t="s">
        <v>26</v>
      </c>
      <c r="L44" s="58" t="s">
        <v>27</v>
      </c>
      <c r="M44" s="25" t="s">
        <v>130</v>
      </c>
    </row>
    <row r="45" spans="1:13" ht="16.5" customHeight="1" x14ac:dyDescent="0.2">
      <c r="A45" s="98"/>
      <c r="B45" s="58" t="s">
        <v>35</v>
      </c>
      <c r="C45" s="25" t="s">
        <v>113</v>
      </c>
      <c r="D45" s="59" t="s">
        <v>17</v>
      </c>
      <c r="E45" s="25" t="s">
        <v>84</v>
      </c>
      <c r="F45" s="25" t="s">
        <v>84</v>
      </c>
      <c r="G45" s="98"/>
      <c r="H45" s="3">
        <v>3465</v>
      </c>
      <c r="I45" s="6">
        <f>3465+935</f>
        <v>4400</v>
      </c>
      <c r="J45" s="3">
        <v>4400</v>
      </c>
      <c r="K45" s="58" t="s">
        <v>45</v>
      </c>
      <c r="L45" s="58" t="s">
        <v>46</v>
      </c>
      <c r="M45" s="25" t="s">
        <v>84</v>
      </c>
    </row>
    <row r="46" spans="1:13" ht="24" customHeight="1" x14ac:dyDescent="0.2">
      <c r="A46" s="99"/>
      <c r="B46" s="58" t="s">
        <v>36</v>
      </c>
      <c r="C46" s="25" t="s">
        <v>114</v>
      </c>
      <c r="D46" s="59" t="s">
        <v>30</v>
      </c>
      <c r="E46" s="25" t="s">
        <v>84</v>
      </c>
      <c r="F46" s="25" t="s">
        <v>84</v>
      </c>
      <c r="G46" s="99"/>
      <c r="H46" s="3">
        <v>13417</v>
      </c>
      <c r="I46" s="6">
        <f>13417+3622</f>
        <v>17039</v>
      </c>
      <c r="J46" s="3">
        <v>17040</v>
      </c>
      <c r="K46" s="59" t="s">
        <v>28</v>
      </c>
      <c r="L46" s="59" t="s">
        <v>23</v>
      </c>
      <c r="M46" s="25" t="s">
        <v>84</v>
      </c>
    </row>
    <row r="47" spans="1:13" ht="31.5" customHeight="1" x14ac:dyDescent="0.2">
      <c r="A47" s="56" t="s">
        <v>131</v>
      </c>
      <c r="B47" s="58" t="s">
        <v>31</v>
      </c>
      <c r="C47" s="25" t="s">
        <v>115</v>
      </c>
      <c r="D47" s="59" t="s">
        <v>17</v>
      </c>
      <c r="E47" s="25" t="s">
        <v>132</v>
      </c>
      <c r="F47" s="25" t="s">
        <v>132</v>
      </c>
      <c r="G47" s="56" t="s">
        <v>171</v>
      </c>
      <c r="H47" s="3">
        <v>18000</v>
      </c>
      <c r="I47" s="6">
        <v>18000</v>
      </c>
      <c r="J47" s="3">
        <v>18000</v>
      </c>
      <c r="K47" s="58" t="s">
        <v>37</v>
      </c>
      <c r="L47" s="58" t="s">
        <v>38</v>
      </c>
      <c r="M47" s="8" t="s">
        <v>133</v>
      </c>
    </row>
    <row r="48" spans="1:13" s="72" customFormat="1" ht="21" customHeight="1" x14ac:dyDescent="0.2">
      <c r="A48" s="89" t="s">
        <v>147</v>
      </c>
      <c r="B48" s="90"/>
      <c r="C48" s="90"/>
      <c r="D48" s="90"/>
      <c r="E48" s="90"/>
      <c r="F48" s="90"/>
      <c r="G48" s="91"/>
      <c r="H48" s="69">
        <f>SUM(H36:H47)</f>
        <v>182304</v>
      </c>
      <c r="I48" s="69">
        <f t="shared" ref="I48" si="1">SUM(I36:I47)</f>
        <v>221587</v>
      </c>
      <c r="J48" s="69">
        <f>SUM(J36:J47)</f>
        <v>221589</v>
      </c>
      <c r="K48" s="70"/>
      <c r="L48" s="70"/>
      <c r="M48" s="71"/>
    </row>
    <row r="49" spans="1:14" s="72" customFormat="1" ht="23.25" customHeight="1" x14ac:dyDescent="0.2">
      <c r="A49" s="89" t="s">
        <v>148</v>
      </c>
      <c r="B49" s="90"/>
      <c r="C49" s="90"/>
      <c r="D49" s="90"/>
      <c r="E49" s="90"/>
      <c r="F49" s="90"/>
      <c r="G49" s="91"/>
      <c r="H49" s="69">
        <f>H48+H33</f>
        <v>1387850</v>
      </c>
      <c r="I49" s="69">
        <f t="shared" ref="I49" si="2">I48+I33</f>
        <v>1468400</v>
      </c>
      <c r="J49" s="69">
        <f>J48+J33</f>
        <v>1436064</v>
      </c>
      <c r="K49" s="70"/>
      <c r="L49" s="70"/>
      <c r="M49" s="71"/>
    </row>
    <row r="50" spans="1:14" ht="24.75" customHeight="1" x14ac:dyDescent="0.2">
      <c r="A50" s="97" t="s">
        <v>136</v>
      </c>
      <c r="B50" s="58" t="s">
        <v>31</v>
      </c>
      <c r="C50" s="2" t="s">
        <v>155</v>
      </c>
      <c r="D50" s="97" t="s">
        <v>21</v>
      </c>
      <c r="E50" s="2" t="s">
        <v>154</v>
      </c>
      <c r="F50" s="2" t="s">
        <v>154</v>
      </c>
      <c r="G50" s="97" t="s">
        <v>172</v>
      </c>
      <c r="H50" s="3">
        <v>300</v>
      </c>
      <c r="I50" s="3">
        <v>300</v>
      </c>
      <c r="J50" s="3">
        <v>300</v>
      </c>
      <c r="K50" s="97" t="s">
        <v>18</v>
      </c>
      <c r="L50" s="97" t="s">
        <v>19</v>
      </c>
      <c r="M50" s="2" t="s">
        <v>154</v>
      </c>
    </row>
    <row r="51" spans="1:14" ht="24.75" customHeight="1" x14ac:dyDescent="0.2">
      <c r="A51" s="98"/>
      <c r="B51" s="73" t="s">
        <v>32</v>
      </c>
      <c r="C51" s="2" t="s">
        <v>156</v>
      </c>
      <c r="D51" s="98"/>
      <c r="E51" s="2" t="s">
        <v>139</v>
      </c>
      <c r="F51" s="2" t="s">
        <v>139</v>
      </c>
      <c r="G51" s="98"/>
      <c r="H51" s="3">
        <v>267</v>
      </c>
      <c r="I51" s="3">
        <v>267</v>
      </c>
      <c r="J51" s="3">
        <v>267</v>
      </c>
      <c r="K51" s="98"/>
      <c r="L51" s="98"/>
      <c r="M51" s="2" t="s">
        <v>139</v>
      </c>
      <c r="N51" s="86">
        <f>SUM(J50:J53)</f>
        <v>1438</v>
      </c>
    </row>
    <row r="52" spans="1:14" ht="21" customHeight="1" x14ac:dyDescent="0.2">
      <c r="A52" s="98"/>
      <c r="B52" s="74" t="s">
        <v>33</v>
      </c>
      <c r="C52" s="2" t="s">
        <v>157</v>
      </c>
      <c r="D52" s="98"/>
      <c r="E52" s="2" t="s">
        <v>142</v>
      </c>
      <c r="F52" s="2" t="s">
        <v>142</v>
      </c>
      <c r="G52" s="98"/>
      <c r="H52" s="3">
        <v>120</v>
      </c>
      <c r="I52" s="3">
        <v>120</v>
      </c>
      <c r="J52" s="3">
        <v>120</v>
      </c>
      <c r="K52" s="98"/>
      <c r="L52" s="98"/>
      <c r="M52" s="2" t="s">
        <v>142</v>
      </c>
    </row>
    <row r="53" spans="1:14" ht="26.25" customHeight="1" x14ac:dyDescent="0.2">
      <c r="A53" s="99"/>
      <c r="B53" s="74" t="s">
        <v>34</v>
      </c>
      <c r="C53" s="60" t="s">
        <v>158</v>
      </c>
      <c r="D53" s="99"/>
      <c r="E53" s="2" t="s">
        <v>143</v>
      </c>
      <c r="F53" s="2" t="s">
        <v>143</v>
      </c>
      <c r="G53" s="99"/>
      <c r="H53" s="3">
        <v>1392</v>
      </c>
      <c r="I53" s="3">
        <v>1392</v>
      </c>
      <c r="J53" s="3">
        <v>751</v>
      </c>
      <c r="K53" s="99"/>
      <c r="L53" s="99"/>
      <c r="M53" s="2" t="s">
        <v>143</v>
      </c>
    </row>
    <row r="54" spans="1:14" ht="22.5" customHeight="1" x14ac:dyDescent="0.2">
      <c r="A54" s="97" t="s">
        <v>137</v>
      </c>
      <c r="B54" s="58" t="s">
        <v>31</v>
      </c>
      <c r="C54" s="2" t="s">
        <v>159</v>
      </c>
      <c r="D54" s="97" t="s">
        <v>65</v>
      </c>
      <c r="E54" s="2" t="s">
        <v>162</v>
      </c>
      <c r="F54" s="2" t="s">
        <v>162</v>
      </c>
      <c r="G54" s="97" t="s">
        <v>173</v>
      </c>
      <c r="H54" s="3">
        <v>4515</v>
      </c>
      <c r="I54" s="3">
        <v>4515</v>
      </c>
      <c r="J54" s="3">
        <v>4515</v>
      </c>
      <c r="K54" s="97" t="s">
        <v>24</v>
      </c>
      <c r="L54" s="97" t="s">
        <v>29</v>
      </c>
      <c r="M54" s="97" t="s">
        <v>160</v>
      </c>
    </row>
    <row r="55" spans="1:14" ht="22.5" customHeight="1" x14ac:dyDescent="0.2">
      <c r="A55" s="99"/>
      <c r="B55" s="85" t="s">
        <v>32</v>
      </c>
      <c r="C55" s="2" t="s">
        <v>161</v>
      </c>
      <c r="D55" s="99"/>
      <c r="E55" s="2" t="s">
        <v>163</v>
      </c>
      <c r="F55" s="2" t="s">
        <v>163</v>
      </c>
      <c r="G55" s="99"/>
      <c r="H55" s="3">
        <v>10361</v>
      </c>
      <c r="I55" s="3">
        <v>10361</v>
      </c>
      <c r="J55" s="3">
        <f>10361-1718</f>
        <v>8643</v>
      </c>
      <c r="K55" s="99"/>
      <c r="L55" s="99"/>
      <c r="M55" s="99"/>
    </row>
    <row r="56" spans="1:14" ht="31.5" customHeight="1" x14ac:dyDescent="0.2">
      <c r="A56" s="56" t="s">
        <v>138</v>
      </c>
      <c r="B56" s="58" t="s">
        <v>31</v>
      </c>
      <c r="C56" s="2" t="s">
        <v>149</v>
      </c>
      <c r="D56" s="58" t="s">
        <v>17</v>
      </c>
      <c r="E56" s="2" t="s">
        <v>151</v>
      </c>
      <c r="F56" s="2" t="s">
        <v>151</v>
      </c>
      <c r="G56" s="56" t="s">
        <v>174</v>
      </c>
      <c r="H56" s="3">
        <v>20000</v>
      </c>
      <c r="I56" s="3">
        <v>20000</v>
      </c>
      <c r="J56" s="3">
        <v>20000</v>
      </c>
      <c r="K56" s="58" t="s">
        <v>153</v>
      </c>
      <c r="L56" s="58" t="s">
        <v>152</v>
      </c>
      <c r="M56" s="8" t="s">
        <v>150</v>
      </c>
    </row>
    <row r="57" spans="1:14" s="72" customFormat="1" ht="20.25" customHeight="1" x14ac:dyDescent="0.2">
      <c r="A57" s="89" t="s">
        <v>116</v>
      </c>
      <c r="B57" s="90"/>
      <c r="C57" s="90"/>
      <c r="D57" s="90"/>
      <c r="E57" s="90"/>
      <c r="F57" s="90"/>
      <c r="G57" s="91"/>
      <c r="H57" s="69">
        <f>SUM(H50:H56)</f>
        <v>36955</v>
      </c>
      <c r="I57" s="69">
        <f>SUM(I50:I56)</f>
        <v>36955</v>
      </c>
      <c r="J57" s="69">
        <f>SUM(J50:J56)</f>
        <v>34596</v>
      </c>
      <c r="K57" s="70"/>
      <c r="L57" s="70"/>
      <c r="M57" s="71"/>
    </row>
    <row r="58" spans="1:14" s="5" customFormat="1" ht="17.25" customHeight="1" thickBot="1" x14ac:dyDescent="0.25">
      <c r="A58" s="110"/>
      <c r="B58" s="110"/>
      <c r="C58" s="110"/>
      <c r="D58" s="110"/>
      <c r="G58" s="31" t="s">
        <v>15</v>
      </c>
      <c r="H58" s="65">
        <f>H49+H57</f>
        <v>1424805</v>
      </c>
      <c r="I58" s="65">
        <f>I49+I57</f>
        <v>1505355</v>
      </c>
      <c r="J58" s="65">
        <f>J49+J57</f>
        <v>1470660</v>
      </c>
      <c r="K58" s="66"/>
      <c r="L58" s="67"/>
      <c r="M58" s="68"/>
    </row>
    <row r="59" spans="1:14" s="5" customFormat="1" ht="20.25" customHeight="1" x14ac:dyDescent="0.2">
      <c r="A59" s="62"/>
      <c r="B59" s="51"/>
      <c r="C59" s="107" t="s">
        <v>59</v>
      </c>
      <c r="D59" s="107"/>
      <c r="E59" s="107"/>
      <c r="F59" s="107"/>
      <c r="G59" s="107"/>
      <c r="H59" s="107"/>
      <c r="I59" s="107"/>
      <c r="J59" s="107"/>
      <c r="K59" s="107"/>
      <c r="L59" s="107"/>
      <c r="M59" s="107"/>
    </row>
    <row r="60" spans="1:14" s="5" customFormat="1" x14ac:dyDescent="0.2">
      <c r="A60" s="62"/>
      <c r="B60" s="35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</row>
    <row r="61" spans="1:14" s="5" customFormat="1" x14ac:dyDescent="0.2">
      <c r="A61" s="62"/>
      <c r="B61" s="51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</row>
    <row r="62" spans="1:14" s="5" customFormat="1" ht="18.75" customHeight="1" x14ac:dyDescent="0.2">
      <c r="A62" s="62"/>
      <c r="B62" s="51"/>
      <c r="C62" s="51"/>
      <c r="D62" s="51"/>
      <c r="E62" s="46"/>
      <c r="F62" s="46"/>
      <c r="G62" s="47"/>
      <c r="H62" s="47"/>
      <c r="I62" s="46"/>
      <c r="J62" s="46"/>
      <c r="K62" s="48"/>
      <c r="L62" s="49"/>
      <c r="M62" s="50"/>
    </row>
    <row r="63" spans="1:14" s="5" customFormat="1" x14ac:dyDescent="0.2">
      <c r="A63" s="62"/>
      <c r="B63" s="35"/>
      <c r="C63" s="54" t="s">
        <v>62</v>
      </c>
      <c r="D63" s="43"/>
      <c r="E63" s="46"/>
      <c r="F63" s="46"/>
      <c r="G63" s="107"/>
      <c r="H63" s="107"/>
      <c r="I63" s="107"/>
      <c r="J63" s="46"/>
      <c r="K63" s="48"/>
      <c r="L63" s="49"/>
      <c r="M63" s="50"/>
    </row>
    <row r="64" spans="1:14" s="5" customFormat="1" ht="26.25" customHeight="1" x14ac:dyDescent="0.2">
      <c r="A64" s="62"/>
      <c r="B64" s="51"/>
      <c r="C64" s="51"/>
      <c r="D64" s="51"/>
      <c r="E64" s="46"/>
      <c r="F64" s="46"/>
      <c r="G64" s="111" t="s">
        <v>60</v>
      </c>
      <c r="H64" s="111"/>
      <c r="I64" s="111"/>
      <c r="J64" s="46"/>
      <c r="K64" s="48"/>
      <c r="L64" s="49"/>
      <c r="M64" s="50"/>
    </row>
    <row r="65" spans="1:13" s="5" customFormat="1" x14ac:dyDescent="0.2">
      <c r="A65" s="62"/>
      <c r="B65" s="51"/>
      <c r="C65" s="53"/>
      <c r="D65" s="52"/>
      <c r="E65" s="46"/>
      <c r="F65" s="46"/>
      <c r="G65" s="107" t="s">
        <v>61</v>
      </c>
      <c r="H65" s="107"/>
      <c r="I65" s="107"/>
      <c r="J65" s="46"/>
      <c r="K65" s="48"/>
      <c r="L65" s="49"/>
      <c r="M65" s="50"/>
    </row>
    <row r="66" spans="1:13" s="5" customFormat="1" x14ac:dyDescent="0.2">
      <c r="A66" s="62"/>
      <c r="B66" s="51"/>
      <c r="C66" s="51"/>
      <c r="D66" s="51"/>
      <c r="E66" s="46"/>
      <c r="F66" s="46"/>
      <c r="G66" s="47"/>
      <c r="H66" s="47"/>
      <c r="I66" s="46"/>
      <c r="J66" s="46"/>
      <c r="K66" s="48"/>
      <c r="L66" s="49"/>
      <c r="M66" s="50"/>
    </row>
    <row r="67" spans="1:13" x14ac:dyDescent="0.2">
      <c r="A67" s="63"/>
      <c r="B67" s="29"/>
      <c r="C67" s="15"/>
      <c r="D67" s="15"/>
      <c r="E67" s="15"/>
      <c r="F67" s="15"/>
      <c r="G67" s="44"/>
      <c r="H67" s="44"/>
      <c r="I67" s="16"/>
      <c r="J67" s="16"/>
      <c r="K67" s="17"/>
      <c r="L67" s="18"/>
      <c r="M67" s="18"/>
    </row>
  </sheetData>
  <mergeCells count="61">
    <mergeCell ref="G64:I64"/>
    <mergeCell ref="K54:K55"/>
    <mergeCell ref="M54:M55"/>
    <mergeCell ref="D54:D55"/>
    <mergeCell ref="K50:K53"/>
    <mergeCell ref="G50:G53"/>
    <mergeCell ref="L50:L53"/>
    <mergeCell ref="L54:L55"/>
    <mergeCell ref="G65:I65"/>
    <mergeCell ref="G63:I63"/>
    <mergeCell ref="A8:A9"/>
    <mergeCell ref="D8:M8"/>
    <mergeCell ref="G10:G13"/>
    <mergeCell ref="K10:K13"/>
    <mergeCell ref="L10:L13"/>
    <mergeCell ref="D10:D13"/>
    <mergeCell ref="A10:A13"/>
    <mergeCell ref="G28:G32"/>
    <mergeCell ref="A58:D58"/>
    <mergeCell ref="A24:A26"/>
    <mergeCell ref="C59:M61"/>
    <mergeCell ref="M25:M26"/>
    <mergeCell ref="G24:G26"/>
    <mergeCell ref="M17:M21"/>
    <mergeCell ref="A16:A21"/>
    <mergeCell ref="A1:M1"/>
    <mergeCell ref="A5:C5"/>
    <mergeCell ref="D5:G5"/>
    <mergeCell ref="A6:C6"/>
    <mergeCell ref="D6:G6"/>
    <mergeCell ref="A2:C2"/>
    <mergeCell ref="D2:G2"/>
    <mergeCell ref="A3:C3"/>
    <mergeCell ref="D3:G3"/>
    <mergeCell ref="A4:C4"/>
    <mergeCell ref="D4:G4"/>
    <mergeCell ref="L15:L21"/>
    <mergeCell ref="K25:K26"/>
    <mergeCell ref="L25:L26"/>
    <mergeCell ref="K16:K21"/>
    <mergeCell ref="D17:D21"/>
    <mergeCell ref="E17:E21"/>
    <mergeCell ref="F17:F21"/>
    <mergeCell ref="A49:G49"/>
    <mergeCell ref="A57:G57"/>
    <mergeCell ref="G36:G40"/>
    <mergeCell ref="D36:D40"/>
    <mergeCell ref="A36:A40"/>
    <mergeCell ref="D43:D44"/>
    <mergeCell ref="G41:G46"/>
    <mergeCell ref="A41:A46"/>
    <mergeCell ref="D50:D53"/>
    <mergeCell ref="A50:A53"/>
    <mergeCell ref="A54:A55"/>
    <mergeCell ref="G54:G55"/>
    <mergeCell ref="C34:E34"/>
    <mergeCell ref="A33:G33"/>
    <mergeCell ref="A48:G48"/>
    <mergeCell ref="D30:D32"/>
    <mergeCell ref="D41:D42"/>
    <mergeCell ref="A28:A32"/>
  </mergeCells>
  <phoneticPr fontId="0" type="noConversion"/>
  <printOptions horizontalCentered="1" verticalCentered="1"/>
  <pageMargins left="0.27559055118110237" right="0.27559055118110237" top="0.55118110236220474" bottom="0.55118110236220474" header="0.27559055118110237" footer="0.31496062992125984"/>
  <pageSetup paperSize="8" scale="79" orientation="landscape" r:id="rId1"/>
  <headerFooter alignWithMargins="0">
    <oddFooter>&amp;P. oldal</oddFooter>
  </headerFooter>
  <rowBreaks count="1" manualBreakCount="1">
    <brk id="3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számlaösszesítő</vt:lpstr>
      <vt:lpstr>számlaösszesítő!Nyomtatási_terület</vt:lpstr>
    </vt:vector>
  </TitlesOfParts>
  <Company>OKMT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szalkab</dc:creator>
  <cp:lastModifiedBy>Lucza Alexandra</cp:lastModifiedBy>
  <cp:lastPrinted>2020-10-07T07:23:08Z</cp:lastPrinted>
  <dcterms:created xsi:type="dcterms:W3CDTF">2011-09-08T07:30:31Z</dcterms:created>
  <dcterms:modified xsi:type="dcterms:W3CDTF">2020-10-22T11:02:09Z</dcterms:modified>
</cp:coreProperties>
</file>