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zaalexandra\Desktop\Szandra\NEMZETISÉGEK\SZKÖ\2020\Elnöki döntések\Határozatok\"/>
    </mc:Choice>
  </mc:AlternateContent>
  <xr:revisionPtr revIDLastSave="0" documentId="8_{E62AF3D0-3527-4489-82AA-206B6DE9066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zámlaösszesítő" sheetId="1" r:id="rId1"/>
  </sheets>
  <definedNames>
    <definedName name="_xlnm.Print_Area" localSheetId="0">számlaösszesítő!$A$1:$M$75</definedName>
  </definedNames>
  <calcPr calcId="191029"/>
</workbook>
</file>

<file path=xl/calcChain.xml><?xml version="1.0" encoding="utf-8"?>
<calcChain xmlns="http://schemas.openxmlformats.org/spreadsheetml/2006/main">
  <c r="J32" i="1" l="1"/>
  <c r="H32" i="1"/>
  <c r="J67" i="1"/>
  <c r="J68" i="1" l="1"/>
  <c r="I66" i="1"/>
  <c r="I64" i="1"/>
  <c r="H64" i="1"/>
  <c r="I55" i="1" l="1"/>
  <c r="I54" i="1"/>
  <c r="I53" i="1"/>
  <c r="I51" i="1" l="1"/>
  <c r="I50" i="1"/>
  <c r="I49" i="1"/>
  <c r="I48" i="1"/>
  <c r="I46" i="1"/>
  <c r="I45" i="1"/>
  <c r="I44" i="1"/>
  <c r="I43" i="1"/>
  <c r="I42" i="1"/>
  <c r="I41" i="1"/>
  <c r="I40" i="1"/>
  <c r="I39" i="1"/>
  <c r="I38" i="1"/>
  <c r="I36" i="1"/>
  <c r="H36" i="1"/>
  <c r="H67" i="1" s="1"/>
  <c r="H68" i="1" s="1"/>
  <c r="I28" i="1"/>
  <c r="I26" i="1"/>
  <c r="I67" i="1" l="1"/>
  <c r="I19" i="1"/>
  <c r="I32" i="1" s="1"/>
  <c r="I68" i="1" l="1"/>
  <c r="D6" i="1"/>
</calcChain>
</file>

<file path=xl/sharedStrings.xml><?xml version="1.0" encoding="utf-8"?>
<sst xmlns="http://schemas.openxmlformats.org/spreadsheetml/2006/main" count="452" uniqueCount="213">
  <si>
    <t>Kedvezményezett neve:</t>
  </si>
  <si>
    <t>Sor-szám</t>
  </si>
  <si>
    <t>Dátum:</t>
  </si>
  <si>
    <t>Székhely címe:</t>
  </si>
  <si>
    <t>Törvényes képviselő neve:</t>
  </si>
  <si>
    <t>A bizonylat típusa</t>
  </si>
  <si>
    <t>A bizonylat kelte</t>
  </si>
  <si>
    <t>A bizonylaton feltüntetett teljesítés időpontja</t>
  </si>
  <si>
    <t>A gazdasági esemény rövid leírása</t>
  </si>
  <si>
    <t>A bizonylat nettó összege</t>
  </si>
  <si>
    <t>A bizonylat bruttó összege</t>
  </si>
  <si>
    <t>A bizonylat összegéből a támogatás terhére elszámolt összeg</t>
  </si>
  <si>
    <t>A bizonylat kiállítójának neve</t>
  </si>
  <si>
    <t>A bizonylat kiállítójának adószáma</t>
  </si>
  <si>
    <t>A pénzügyi teljesítés időpontja</t>
  </si>
  <si>
    <t>A bizonylat sorszáma, pénzeszköz átadása esetén (közreműködő szervezetnek) a vonatkozó megállapodás, szerződés iktatószáma, személyi jellegű kiadásnál a személy neve</t>
  </si>
  <si>
    <t>6200 Kiskőrös, Petőfi Sándor tér 1.</t>
  </si>
  <si>
    <t>számla</t>
  </si>
  <si>
    <t>Kiskőrös Város Szlovák Nemzetiségi Önkormányzata</t>
  </si>
  <si>
    <t>24901493-2-03</t>
  </si>
  <si>
    <t>15777184-1-03</t>
  </si>
  <si>
    <t>Meat Depo Kft.</t>
  </si>
  <si>
    <t>1</t>
  </si>
  <si>
    <t>2</t>
  </si>
  <si>
    <t>MŰ-BÁR Kft.</t>
  </si>
  <si>
    <t>11571704-2-03</t>
  </si>
  <si>
    <t>Penny Market Kft.</t>
  </si>
  <si>
    <t>10969629-2-44</t>
  </si>
  <si>
    <t>Maglódi János baromfibolt</t>
  </si>
  <si>
    <t>4387673-2-23</t>
  </si>
  <si>
    <t>Íz és Hagyomány Kft.</t>
  </si>
  <si>
    <t>13692737-2-03</t>
  </si>
  <si>
    <t>Integrál Zrt.</t>
  </si>
  <si>
    <t>13984614-2-03</t>
  </si>
  <si>
    <t>LIDL Bt.</t>
  </si>
  <si>
    <t>21588017-2-44</t>
  </si>
  <si>
    <t>House Center Bt.</t>
  </si>
  <si>
    <t>25168563-1-42</t>
  </si>
  <si>
    <t>3</t>
  </si>
  <si>
    <t>K &amp; H Bank Zrt.</t>
  </si>
  <si>
    <t>10195664-4-44</t>
  </si>
  <si>
    <t>Györk Ernőné</t>
  </si>
  <si>
    <t>2020. február 19.</t>
  </si>
  <si>
    <t>2020. március 02.</t>
  </si>
  <si>
    <t>2020. március 06.</t>
  </si>
  <si>
    <t>2020. május 11.</t>
  </si>
  <si>
    <t>2020. április 08.</t>
  </si>
  <si>
    <t>számfejtés</t>
  </si>
  <si>
    <t>EHO, SZJA</t>
  </si>
  <si>
    <t xml:space="preserve">Alulírott nyilatkozom, hogy a feltüntetett költségek kifizetése előtt azok jogosságáról és összegszerűségéről előzetesen meggyőződtem. A Pénzügyi Kimutatásban szereplő adatok helyességét, valódiságát, valamint a pénzügyi és számviteli szabályok szerinti elszámolását, továbbá a támogatási szerződésben / támogatói okiratban foglalt célra történő felhasználását igazolom. Kijelentem, hogy az itt elszámolt tételeket más elszámolásban nem szerepeltetem. A Kedvezményezett hivatalos képviselőjeként nyilatkozom továbbá, hogy a jelen Pénzügyi kimutatásban feltüntetett kiadási tételeket alátámasztó bizonylatok maradéktalanul, záradékolva, rendelkezésre állnak a Kedvezményezett vonatkozó szabályzatában megjelölt bizonylat megőrzési helyen. </t>
  </si>
  <si>
    <t>Kedvezményezett képviselőjének, vagy az általa meghatalmaztott személy aláírása:</t>
  </si>
  <si>
    <t>ph.</t>
  </si>
  <si>
    <t>Magyar Posta Zrt.</t>
  </si>
  <si>
    <t>10901232-2-44</t>
  </si>
  <si>
    <t>2020. május 20.</t>
  </si>
  <si>
    <t>2020. június 05.</t>
  </si>
  <si>
    <t>2020. május 29.</t>
  </si>
  <si>
    <t>KU00000147</t>
  </si>
  <si>
    <t>2020. február 08.</t>
  </si>
  <si>
    <t>Kirány Pék és Társa Bt.</t>
  </si>
  <si>
    <t>20451721-2-03</t>
  </si>
  <si>
    <t>PH6EA3022295</t>
  </si>
  <si>
    <t>egyszerűsített számla</t>
  </si>
  <si>
    <t>2020. január 31.</t>
  </si>
  <si>
    <t>Hazafi Sándor őstermelő</t>
  </si>
  <si>
    <t>53033406-1-23</t>
  </si>
  <si>
    <t xml:space="preserve">2020. január 31. </t>
  </si>
  <si>
    <t>A02200183/1540/00001</t>
  </si>
  <si>
    <t>2020. február 29.</t>
  </si>
  <si>
    <t>Makói Gyógyfürdő Zrt.</t>
  </si>
  <si>
    <t>25430435-2-06</t>
  </si>
  <si>
    <t>4</t>
  </si>
  <si>
    <t>5</t>
  </si>
  <si>
    <t>6</t>
  </si>
  <si>
    <t>A06100242/1995/00001</t>
  </si>
  <si>
    <t>egyszerűsítetett számla</t>
  </si>
  <si>
    <t>2020. február 23.</t>
  </si>
  <si>
    <t>0197/00002037</t>
  </si>
  <si>
    <t>2020. március 08.</t>
  </si>
  <si>
    <t>TZBEA3572961</t>
  </si>
  <si>
    <t>egyszerűsített, készpénfizetési számla</t>
  </si>
  <si>
    <t>Kastély Csabáné</t>
  </si>
  <si>
    <t>64680404-1-23</t>
  </si>
  <si>
    <t>A06100242/2009/00001</t>
  </si>
  <si>
    <t>J0699764</t>
  </si>
  <si>
    <t>kiküldetési rendelvény</t>
  </si>
  <si>
    <t>2020. augusztus 07.</t>
  </si>
  <si>
    <t>2020. augusztus 19.</t>
  </si>
  <si>
    <t>22/2020.</t>
  </si>
  <si>
    <t>bankkivonat</t>
  </si>
  <si>
    <t>2020. augusztus 31.</t>
  </si>
  <si>
    <t>01531411/2020.</t>
  </si>
  <si>
    <t>00618207/2020.</t>
  </si>
  <si>
    <t>01080044/2020.</t>
  </si>
  <si>
    <t>1-F03-1139/2020.</t>
  </si>
  <si>
    <t>2020. szeptember 21.</t>
  </si>
  <si>
    <t>2020. szeptember 11.</t>
  </si>
  <si>
    <t>Hotel Zöld Park Kft.</t>
  </si>
  <si>
    <t>14136261-2-41</t>
  </si>
  <si>
    <t>2020. szeptember 10.</t>
  </si>
  <si>
    <t>J0699765</t>
  </si>
  <si>
    <t>2020. szeptember 19.</t>
  </si>
  <si>
    <t>2020/00177</t>
  </si>
  <si>
    <t>2020. szeptember 15.</t>
  </si>
  <si>
    <t>2020. október 06.</t>
  </si>
  <si>
    <t>2020. október 29.</t>
  </si>
  <si>
    <t>00003/20200805 (új vállalati Ft kártyaszámla)</t>
  </si>
  <si>
    <t>2020. augusztus 05.</t>
  </si>
  <si>
    <t>az itt el nem számolt 1.272 Ft a 2019. feladatalapú támogatásnál került elszámolásra 23.6. pontnál</t>
  </si>
  <si>
    <t>2020. augusztus 06.</t>
  </si>
  <si>
    <t>az itt el nem számolt 110 Ft kamatbevétel terhére teljesült</t>
  </si>
  <si>
    <t>00004/20200806</t>
  </si>
  <si>
    <t>00005/20200807</t>
  </si>
  <si>
    <t>00008/20200902</t>
  </si>
  <si>
    <t>2020. szeptember 02.</t>
  </si>
  <si>
    <t>00009/20200903</t>
  </si>
  <si>
    <t>2020. szeptember 03.</t>
  </si>
  <si>
    <t>7</t>
  </si>
  <si>
    <t>12/2020.</t>
  </si>
  <si>
    <t>2020. október 07.</t>
  </si>
  <si>
    <t>HOUSE-2020-56</t>
  </si>
  <si>
    <t>2020. július 08.</t>
  </si>
  <si>
    <t>2020. július 16.</t>
  </si>
  <si>
    <t>A06100789/2069/00001</t>
  </si>
  <si>
    <t>2020/000533</t>
  </si>
  <si>
    <t>2020. július 18.</t>
  </si>
  <si>
    <t>TZBEA6365512</t>
  </si>
  <si>
    <t>JAPI ZÖLCSI.HU</t>
  </si>
  <si>
    <t>44173267-2-23</t>
  </si>
  <si>
    <t>IZE1-SZ-1036110</t>
  </si>
  <si>
    <t>2020. augusztus 18.</t>
  </si>
  <si>
    <t>2020/000686</t>
  </si>
  <si>
    <t>TZBEA6365530</t>
  </si>
  <si>
    <t>2020. augusztus 17.</t>
  </si>
  <si>
    <t>A01900642/1948/00002</t>
  </si>
  <si>
    <t>TZBEA6365533</t>
  </si>
  <si>
    <t>TESCO</t>
  </si>
  <si>
    <t>10307078-2-44</t>
  </si>
  <si>
    <t>A05700713/2223/00001</t>
  </si>
  <si>
    <t>A09300605/0319/0002</t>
  </si>
  <si>
    <t>A06100242/2182/0003</t>
  </si>
  <si>
    <t>2020. szeptember 05.</t>
  </si>
  <si>
    <t>HOUSE-2020-74</t>
  </si>
  <si>
    <t>2020. szeptember 07.</t>
  </si>
  <si>
    <t>22020/01038</t>
  </si>
  <si>
    <t>2020. szeptember 04.</t>
  </si>
  <si>
    <t>Sipi-Ker Bt.</t>
  </si>
  <si>
    <t>20473453-2-03</t>
  </si>
  <si>
    <t>KV00000060</t>
  </si>
  <si>
    <t>A01900642/1965/00001</t>
  </si>
  <si>
    <t>2020. szeptember 06.</t>
  </si>
  <si>
    <t>TZBEA6365542</t>
  </si>
  <si>
    <t>RHAEA5961793</t>
  </si>
  <si>
    <t>készpénfizetési számla</t>
  </si>
  <si>
    <t>Marton Péter</t>
  </si>
  <si>
    <t>60174323-2-23</t>
  </si>
  <si>
    <t>A09300605/0327/00005</t>
  </si>
  <si>
    <t>8</t>
  </si>
  <si>
    <t>9</t>
  </si>
  <si>
    <t>ML9EA4711705</t>
  </si>
  <si>
    <t>2020. szeptember 01.</t>
  </si>
  <si>
    <t>Jarjabka János ev.</t>
  </si>
  <si>
    <t>48747555-2-23</t>
  </si>
  <si>
    <t>10</t>
  </si>
  <si>
    <t>2020/VKK/340</t>
  </si>
  <si>
    <t>2020. szeptember 08.</t>
  </si>
  <si>
    <t>Eatrend Kft.</t>
  </si>
  <si>
    <t>14893560-2-13</t>
  </si>
  <si>
    <t>Földházi Ferenc ev.</t>
  </si>
  <si>
    <t>11</t>
  </si>
  <si>
    <t>12</t>
  </si>
  <si>
    <t>13</t>
  </si>
  <si>
    <t>14</t>
  </si>
  <si>
    <r>
      <t xml:space="preserve">A megítélt </t>
    </r>
    <r>
      <rPr>
        <b/>
        <sz val="10"/>
        <rFont val="Calibri"/>
        <family val="2"/>
        <charset val="238"/>
      </rPr>
      <t>2020. évi működési</t>
    </r>
    <r>
      <rPr>
        <sz val="10"/>
        <rFont val="Calibri"/>
        <family val="2"/>
        <charset val="238"/>
      </rPr>
      <t xml:space="preserve"> támogatás összege (Ft):</t>
    </r>
  </si>
  <si>
    <r>
      <t>Felhasznált</t>
    </r>
    <r>
      <rPr>
        <b/>
        <sz val="10"/>
        <rFont val="Calibri"/>
        <family val="2"/>
        <charset val="238"/>
      </rPr>
      <t xml:space="preserve"> 2020. évi működési</t>
    </r>
    <r>
      <rPr>
        <sz val="10"/>
        <rFont val="Calibri"/>
        <family val="2"/>
        <charset val="238"/>
      </rPr>
      <t xml:space="preserve"> támogatási összeg (Ft):</t>
    </r>
  </si>
  <si>
    <t>Kecskeméti út 8/2020. (I.28.)</t>
  </si>
  <si>
    <t>Csabaszabadi út 8/2020. (I.28.)</t>
  </si>
  <si>
    <r>
      <rPr>
        <u/>
        <sz val="10"/>
        <rFont val="Cambria"/>
        <family val="1"/>
        <charset val="238"/>
        <scheme val="major"/>
      </rPr>
      <t>Bankköltség</t>
    </r>
    <r>
      <rPr>
        <sz val="10"/>
        <rFont val="Cambria"/>
        <family val="1"/>
        <charset val="238"/>
        <scheme val="major"/>
      </rPr>
      <t xml:space="preserve"> 12/2020. (I.28.), 17/2020. (VII.06.), 19/2020. (VII.28.), 28/2020. (VIII.25.), 36/2020. (X.05.)</t>
    </r>
  </si>
  <si>
    <r>
      <t>"</t>
    </r>
    <r>
      <rPr>
        <u/>
        <sz val="10"/>
        <rFont val="Cambria"/>
        <family val="1"/>
        <charset val="238"/>
        <scheme val="major"/>
      </rPr>
      <t>Zmacskaló parti</t>
    </r>
    <r>
      <rPr>
        <sz val="10"/>
        <rFont val="Cambria"/>
        <family val="1"/>
        <charset val="238"/>
        <scheme val="major"/>
      </rPr>
      <t>" - hurka, sütőkolbász beszerzése - 2/2020. (I.28.)</t>
    </r>
  </si>
  <si>
    <r>
      <t>"</t>
    </r>
    <r>
      <rPr>
        <u/>
        <sz val="10"/>
        <rFont val="Cambria"/>
        <family val="1"/>
        <charset val="238"/>
        <scheme val="major"/>
      </rPr>
      <t>Vecsierka</t>
    </r>
    <r>
      <rPr>
        <sz val="10"/>
        <rFont val="Cambria"/>
        <family val="1"/>
        <charset val="238"/>
        <scheme val="major"/>
      </rPr>
      <t>" rendezvény február - kenyér, hagyma, pogácsa, sós rudacska beszerzése - 3/2020. (I.28.)</t>
    </r>
  </si>
  <si>
    <r>
      <rPr>
        <u/>
        <sz val="10"/>
        <rFont val="Cambria"/>
        <family val="1"/>
        <charset val="238"/>
        <scheme val="major"/>
      </rPr>
      <t>Makói kirándulás</t>
    </r>
    <r>
      <rPr>
        <sz val="10"/>
        <rFont val="Cambria"/>
        <family val="1"/>
        <charset val="238"/>
        <scheme val="major"/>
      </rPr>
      <t xml:space="preserve"> - fürdőbelépőjegy - 5/2020. (I.28.)</t>
    </r>
  </si>
  <si>
    <r>
      <rPr>
        <u/>
        <sz val="10"/>
        <rFont val="Cambria"/>
        <family val="1"/>
        <charset val="238"/>
        <scheme val="major"/>
      </rPr>
      <t>Makói kirándulás</t>
    </r>
    <r>
      <rPr>
        <sz val="10"/>
        <rFont val="Cambria"/>
        <family val="1"/>
        <charset val="238"/>
        <scheme val="major"/>
      </rPr>
      <t xml:space="preserve"> - keksz, gyümölcs, fánk beszerzése - 5/2020. (I.28.)</t>
    </r>
  </si>
  <si>
    <r>
      <t xml:space="preserve">eldobható evőeszközök vásárlása a </t>
    </r>
    <r>
      <rPr>
        <u/>
        <sz val="10"/>
        <rFont val="Cambria"/>
        <family val="1"/>
        <charset val="238"/>
        <scheme val="major"/>
      </rPr>
      <t>Szüreti Mulatságra</t>
    </r>
    <r>
      <rPr>
        <sz val="10"/>
        <rFont val="Cambria"/>
        <family val="1"/>
        <charset val="238"/>
        <scheme val="major"/>
      </rPr>
      <t xml:space="preserve"> 26/2020. (VIII.25.)</t>
    </r>
  </si>
  <si>
    <r>
      <t>"</t>
    </r>
    <r>
      <rPr>
        <u/>
        <sz val="10"/>
        <rFont val="Cambria"/>
        <family val="1"/>
        <charset val="238"/>
        <scheme val="major"/>
      </rPr>
      <t>Vecsierka</t>
    </r>
    <r>
      <rPr>
        <sz val="10"/>
        <rFont val="Cambria"/>
        <family val="1"/>
        <charset val="238"/>
        <scheme val="major"/>
      </rPr>
      <t>" rendezvény március - cukor, citrom, tesütemény, rétes beszerzése - 7/2020. (I.28.)</t>
    </r>
  </si>
  <si>
    <r>
      <rPr>
        <u/>
        <sz val="10"/>
        <rFont val="Cambria"/>
        <family val="1"/>
        <charset val="238"/>
        <scheme val="major"/>
      </rPr>
      <t>Augusztus 20. sütés</t>
    </r>
    <r>
      <rPr>
        <sz val="10"/>
        <rFont val="Cambria"/>
        <family val="1"/>
        <charset val="238"/>
        <scheme val="major"/>
      </rPr>
      <t>, sütögetés -sertészsír, lapocka, alapanyagok 15/2020. (VII.06.)</t>
    </r>
  </si>
  <si>
    <r>
      <t>"</t>
    </r>
    <r>
      <rPr>
        <u/>
        <sz val="10"/>
        <rFont val="Cambria"/>
        <family val="1"/>
        <charset val="238"/>
        <scheme val="major"/>
      </rPr>
      <t>Vírusűző vacsora</t>
    </r>
    <r>
      <rPr>
        <sz val="10"/>
        <rFont val="Cambria"/>
        <family val="1"/>
        <charset val="238"/>
        <scheme val="major"/>
      </rPr>
      <t>" - gázpalack, ásványvíz, sütési főzési alapanyagok, marhalábszár beszerzése 14/2020. (VII.06.)</t>
    </r>
  </si>
  <si>
    <r>
      <rPr>
        <u/>
        <sz val="10"/>
        <rFont val="Cambria"/>
        <family val="1"/>
        <charset val="238"/>
        <scheme val="major"/>
      </rPr>
      <t>Császártöltési parkerdőbe kirándulás</t>
    </r>
    <r>
      <rPr>
        <sz val="10"/>
        <rFont val="Cambria"/>
        <family val="1"/>
        <charset val="238"/>
        <scheme val="major"/>
      </rPr>
      <t xml:space="preserve"> - sütéshez főzéshez alapanyagok beszerzése 16/2020. (VII.06.)</t>
    </r>
  </si>
  <si>
    <r>
      <rPr>
        <u/>
        <sz val="10"/>
        <rFont val="Cambria"/>
        <family val="1"/>
        <charset val="238"/>
        <scheme val="major"/>
      </rPr>
      <t>Sztrapacska udvar varázsa</t>
    </r>
    <r>
      <rPr>
        <sz val="10"/>
        <rFont val="Cambria"/>
        <family val="1"/>
        <charset val="238"/>
        <scheme val="major"/>
      </rPr>
      <t xml:space="preserve"> 24/2020. (VIII.25.)</t>
    </r>
    <r>
      <rPr>
        <u/>
        <sz val="10"/>
        <rFont val="Cambria"/>
        <family val="1"/>
        <charset val="238"/>
        <scheme val="major"/>
      </rPr>
      <t xml:space="preserve"> Nyanyicska konyhája</t>
    </r>
    <r>
      <rPr>
        <sz val="10"/>
        <rFont val="Cambria"/>
        <family val="1"/>
        <charset val="238"/>
        <scheme val="major"/>
      </rPr>
      <t xml:space="preserve"> 25/2020. (VIII.25.) főzéshez sütéshez alapanyagok beszerzése</t>
    </r>
  </si>
  <si>
    <r>
      <rPr>
        <u/>
        <sz val="10"/>
        <rFont val="Cambria"/>
        <family val="1"/>
        <charset val="238"/>
        <scheme val="major"/>
      </rPr>
      <t>Kakasfőző fesztivál</t>
    </r>
    <r>
      <rPr>
        <sz val="10"/>
        <rFont val="Cambria"/>
        <family val="1"/>
        <charset val="238"/>
        <scheme val="major"/>
      </rPr>
      <t xml:space="preserve"> - főzéshez sütéshez alapanyagok beszerzése 29/2020. (X.05.)</t>
    </r>
  </si>
  <si>
    <t xml:space="preserve"> </t>
  </si>
  <si>
    <t>A/A14800515/0577/00106</t>
  </si>
  <si>
    <t>2020. október 02.</t>
  </si>
  <si>
    <t>OMV</t>
  </si>
  <si>
    <t>10542925-2-44</t>
  </si>
  <si>
    <t>1. oldal összesen:</t>
  </si>
  <si>
    <t>2. oldal összesen:</t>
  </si>
  <si>
    <t>1. és 2. oldal összesen:</t>
  </si>
  <si>
    <t>J0699766</t>
  </si>
  <si>
    <t>2020. október 17.</t>
  </si>
  <si>
    <t>2020. október 09.</t>
  </si>
  <si>
    <t>A01900642/1996/00002</t>
  </si>
  <si>
    <t>MJ-2020-56</t>
  </si>
  <si>
    <t>2020. október 08.</t>
  </si>
  <si>
    <t>HOUSE-2020-79</t>
  </si>
  <si>
    <t>65716160-2-23</t>
  </si>
  <si>
    <t>FF-2020-53</t>
  </si>
  <si>
    <t>WRCEA1645220</t>
  </si>
  <si>
    <t>2020. október 10.</t>
  </si>
  <si>
    <r>
      <t xml:space="preserve">Pénzügyi kimutatás a </t>
    </r>
    <r>
      <rPr>
        <b/>
        <u/>
        <sz val="12"/>
        <rFont val="Cambria"/>
        <family val="1"/>
        <charset val="238"/>
        <scheme val="major"/>
      </rPr>
      <t xml:space="preserve">2020. évi működési támogatás </t>
    </r>
    <r>
      <rPr>
        <b/>
        <sz val="12"/>
        <rFont val="Cambria"/>
        <family val="1"/>
        <charset val="238"/>
        <scheme val="major"/>
      </rPr>
      <t>felhasználásáról - HENTI/1426/2020.</t>
    </r>
  </si>
  <si>
    <t>Tótkomlósi út 8/2020. (I.28.)</t>
  </si>
  <si>
    <r>
      <rPr>
        <u/>
        <sz val="10"/>
        <rFont val="Cambria"/>
        <family val="1"/>
        <charset val="238"/>
        <scheme val="major"/>
      </rPr>
      <t>Mátraszentimeri utazás</t>
    </r>
    <r>
      <rPr>
        <sz val="10"/>
        <rFont val="Cambria"/>
        <family val="1"/>
        <charset val="238"/>
        <scheme val="major"/>
      </rPr>
      <t xml:space="preserve"> tapasztalatcsere érdekében 23/2020. (VIII.25.) szállás költség, üzemanyag vásárlás (a határozathoz kapcsolódó kiadásokból itt el nem számolt a 2020. feladatalapú támogatásnál kerül majd elszámolásra)</t>
    </r>
  </si>
  <si>
    <r>
      <t xml:space="preserve">Ludové Noviny </t>
    </r>
    <r>
      <rPr>
        <u/>
        <sz val="10"/>
        <rFont val="Cambria"/>
        <family val="1"/>
        <charset val="238"/>
        <scheme val="major"/>
      </rPr>
      <t xml:space="preserve">újság </t>
    </r>
    <r>
      <rPr>
        <sz val="10"/>
        <rFont val="Cambria"/>
        <family val="1"/>
        <charset val="238"/>
        <scheme val="major"/>
      </rPr>
      <t>beszerzése 12/2020. (I.28.), 17/2020. (VII.06.), 19/2020. (VII.28.), 28/2020. (VIII.25.), 36/2020. (X.05.)</t>
    </r>
  </si>
  <si>
    <t>1. sz. melléklet a 3/2020. (XI. 16.) sz. elnöki határozathoz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</si>
</sst>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charset val="238"/>
    </font>
    <font>
      <b/>
      <sz val="12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Cambria"/>
      <family val="1"/>
      <charset val="238"/>
      <scheme val="maj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i/>
      <sz val="11"/>
      <name val="Calibri"/>
      <family val="2"/>
      <charset val="238"/>
    </font>
    <font>
      <sz val="10"/>
      <color theme="1"/>
      <name val="Cambria"/>
      <family val="1"/>
      <charset val="238"/>
      <scheme val="major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</font>
    <font>
      <u/>
      <sz val="10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b/>
      <u/>
      <sz val="12"/>
      <name val="Cambria"/>
      <family val="1"/>
      <charset val="238"/>
      <scheme val="major"/>
    </font>
    <font>
      <i/>
      <sz val="11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1" fontId="2" fillId="0" borderId="0" xfId="0" applyNumberFormat="1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/>
    <xf numFmtId="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/>
    <xf numFmtId="49" fontId="2" fillId="0" borderId="4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3" fontId="6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11" fillId="0" borderId="0" xfId="0" applyNumberFormat="1" applyFont="1" applyAlignment="1">
      <alignment wrapText="1"/>
    </xf>
    <xf numFmtId="3" fontId="6" fillId="0" borderId="0" xfId="0" applyNumberFormat="1" applyFont="1" applyAlignment="1">
      <alignment vertical="center" wrapText="1"/>
    </xf>
    <xf numFmtId="3" fontId="10" fillId="0" borderId="1" xfId="0" applyNumberFormat="1" applyFont="1" applyBorder="1" applyAlignment="1">
      <alignment vertical="center" wrapText="1"/>
    </xf>
    <xf numFmtId="3" fontId="10" fillId="0" borderId="1" xfId="0" applyNumberFormat="1" applyFont="1" applyBorder="1"/>
    <xf numFmtId="3" fontId="10" fillId="0" borderId="2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left" wrapText="1"/>
    </xf>
    <xf numFmtId="49" fontId="2" fillId="0" borderId="2" xfId="0" applyNumberFormat="1" applyFont="1" applyBorder="1" applyAlignment="1">
      <alignment vertical="center" wrapText="1"/>
    </xf>
    <xf numFmtId="0" fontId="9" fillId="0" borderId="0" xfId="0" applyFont="1" applyAlignment="1">
      <alignment vertical="top" wrapText="1"/>
    </xf>
    <xf numFmtId="0" fontId="0" fillId="0" borderId="9" xfId="0" applyBorder="1" applyAlignment="1">
      <alignment horizontal="left" wrapText="1"/>
    </xf>
    <xf numFmtId="3" fontId="5" fillId="0" borderId="0" xfId="0" applyNumberFormat="1" applyFont="1" applyAlignment="1">
      <alignment wrapText="1"/>
    </xf>
    <xf numFmtId="3" fontId="2" fillId="0" borderId="0" xfId="0" applyNumberFormat="1" applyFont="1"/>
    <xf numFmtId="49" fontId="2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left" vertical="center" wrapText="1"/>
    </xf>
    <xf numFmtId="3" fontId="10" fillId="0" borderId="11" xfId="0" applyNumberFormat="1" applyFont="1" applyBorder="1" applyAlignment="1">
      <alignment vertical="center" wrapText="1"/>
    </xf>
    <xf numFmtId="49" fontId="2" fillId="0" borderId="4" xfId="0" applyNumberFormat="1" applyFont="1" applyBorder="1" applyAlignment="1">
      <alignment vertical="center" wrapText="1"/>
    </xf>
    <xf numFmtId="3" fontId="10" fillId="0" borderId="4" xfId="0" applyNumberFormat="1" applyFont="1" applyBorder="1" applyAlignment="1">
      <alignment vertical="center" wrapText="1"/>
    </xf>
    <xf numFmtId="3" fontId="2" fillId="0" borderId="4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3" fontId="10" fillId="0" borderId="0" xfId="0" applyNumberFormat="1" applyFont="1" applyBorder="1" applyAlignment="1">
      <alignment vertical="center" wrapText="1"/>
    </xf>
    <xf numFmtId="0" fontId="5" fillId="0" borderId="11" xfId="0" applyFont="1" applyBorder="1" applyAlignment="1">
      <alignment horizontal="center" wrapText="1"/>
    </xf>
    <xf numFmtId="0" fontId="0" fillId="0" borderId="0" xfId="0" applyBorder="1" applyAlignment="1">
      <alignment horizontal="left" wrapText="1"/>
    </xf>
    <xf numFmtId="0" fontId="12" fillId="0" borderId="0" xfId="0" applyFont="1" applyAlignment="1">
      <alignment vertical="top" wrapText="1"/>
    </xf>
    <xf numFmtId="0" fontId="12" fillId="0" borderId="9" xfId="0" applyFont="1" applyBorder="1" applyAlignment="1">
      <alignment horizontal="left" vertical="top" wrapText="1"/>
    </xf>
    <xf numFmtId="49" fontId="2" fillId="0" borderId="11" xfId="0" applyNumberFormat="1" applyFont="1" applyBorder="1" applyAlignment="1">
      <alignment horizontal="right" vertical="center" wrapText="1"/>
    </xf>
    <xf numFmtId="49" fontId="2" fillId="0" borderId="10" xfId="0" applyNumberFormat="1" applyFont="1" applyBorder="1" applyAlignment="1">
      <alignment horizontal="right" vertical="center" wrapText="1"/>
    </xf>
    <xf numFmtId="3" fontId="2" fillId="0" borderId="1" xfId="0" applyNumberFormat="1" applyFont="1" applyBorder="1"/>
    <xf numFmtId="3" fontId="2" fillId="0" borderId="11" xfId="0" applyNumberFormat="1" applyFont="1" applyBorder="1" applyAlignment="1">
      <alignment vertical="center" wrapText="1"/>
    </xf>
    <xf numFmtId="3" fontId="2" fillId="0" borderId="0" xfId="0" applyNumberFormat="1" applyFont="1" applyBorder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49" fontId="2" fillId="0" borderId="11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vertical="center" wrapText="1"/>
    </xf>
    <xf numFmtId="0" fontId="6" fillId="0" borderId="0" xfId="0" applyFont="1" applyAlignment="1"/>
    <xf numFmtId="49" fontId="2" fillId="0" borderId="12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left" vertical="center" wrapText="1"/>
    </xf>
    <xf numFmtId="3" fontId="10" fillId="0" borderId="12" xfId="0" applyNumberFormat="1" applyFont="1" applyBorder="1" applyAlignment="1">
      <alignment vertical="center" wrapText="1"/>
    </xf>
    <xf numFmtId="3" fontId="2" fillId="0" borderId="12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left" vertical="center" wrapText="1"/>
    </xf>
    <xf numFmtId="3" fontId="10" fillId="0" borderId="14" xfId="0" applyNumberFormat="1" applyFont="1" applyBorder="1" applyAlignment="1">
      <alignment vertical="center" wrapText="1"/>
    </xf>
    <xf numFmtId="3" fontId="2" fillId="0" borderId="14" xfId="0" applyNumberFormat="1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49" fontId="2" fillId="0" borderId="14" xfId="0" applyNumberFormat="1" applyFont="1" applyBorder="1" applyAlignment="1">
      <alignment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left" vertical="center" wrapText="1"/>
    </xf>
    <xf numFmtId="3" fontId="10" fillId="0" borderId="16" xfId="0" applyNumberFormat="1" applyFont="1" applyBorder="1" applyAlignment="1">
      <alignment vertical="center" wrapText="1"/>
    </xf>
    <xf numFmtId="3" fontId="2" fillId="0" borderId="16" xfId="0" applyNumberFormat="1" applyFont="1" applyBorder="1" applyAlignment="1">
      <alignment vertical="center" wrapText="1"/>
    </xf>
    <xf numFmtId="49" fontId="2" fillId="0" borderId="16" xfId="0" applyNumberFormat="1" applyFont="1" applyBorder="1" applyAlignment="1">
      <alignment vertical="center" wrapText="1"/>
    </xf>
    <xf numFmtId="3" fontId="2" fillId="3" borderId="2" xfId="0" applyNumberFormat="1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/>
    <xf numFmtId="0" fontId="2" fillId="0" borderId="4" xfId="0" applyFont="1" applyBorder="1" applyAlignment="1">
      <alignment horizontal="left"/>
    </xf>
    <xf numFmtId="3" fontId="10" fillId="0" borderId="4" xfId="0" applyNumberFormat="1" applyFont="1" applyBorder="1"/>
    <xf numFmtId="3" fontId="2" fillId="0" borderId="4" xfId="0" applyNumberFormat="1" applyFont="1" applyBorder="1"/>
    <xf numFmtId="0" fontId="2" fillId="0" borderId="14" xfId="0" applyFont="1" applyBorder="1"/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wrapText="1"/>
    </xf>
    <xf numFmtId="3" fontId="2" fillId="0" borderId="14" xfId="0" applyNumberFormat="1" applyFont="1" applyBorder="1"/>
    <xf numFmtId="3" fontId="14" fillId="0" borderId="14" xfId="0" applyNumberFormat="1" applyFont="1" applyBorder="1" applyAlignment="1">
      <alignment vertical="center" wrapText="1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3" fontId="10" fillId="0" borderId="2" xfId="0" applyNumberFormat="1" applyFont="1" applyBorder="1"/>
    <xf numFmtId="3" fontId="2" fillId="0" borderId="2" xfId="0" applyNumberFormat="1" applyFont="1" applyBorder="1"/>
    <xf numFmtId="0" fontId="4" fillId="0" borderId="4" xfId="0" applyFont="1" applyBorder="1" applyAlignment="1">
      <alignment horizontal="center" wrapText="1"/>
    </xf>
    <xf numFmtId="3" fontId="4" fillId="0" borderId="4" xfId="0" applyNumberFormat="1" applyFont="1" applyBorder="1" applyAlignment="1">
      <alignment wrapText="1"/>
    </xf>
    <xf numFmtId="3" fontId="14" fillId="0" borderId="14" xfId="0" applyNumberFormat="1" applyFont="1" applyBorder="1"/>
    <xf numFmtId="0" fontId="4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  <xf numFmtId="49" fontId="2" fillId="0" borderId="4" xfId="0" applyNumberFormat="1" applyFont="1" applyBorder="1" applyAlignment="1">
      <alignment vertical="center" wrapText="1"/>
    </xf>
    <xf numFmtId="49" fontId="2" fillId="0" borderId="3" xfId="0" applyNumberFormat="1" applyFont="1" applyBorder="1" applyAlignment="1">
      <alignment vertical="center" wrapText="1"/>
    </xf>
    <xf numFmtId="0" fontId="16" fillId="0" borderId="0" xfId="0" applyFont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29F7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9"/>
  <sheetViews>
    <sheetView tabSelected="1" view="pageBreakPreview" zoomScale="90" zoomScaleNormal="90" zoomScaleSheetLayoutView="90" workbookViewId="0">
      <selection activeCell="I11" sqref="I11"/>
    </sheetView>
  </sheetViews>
  <sheetFormatPr defaultRowHeight="12.75" x14ac:dyDescent="0.2"/>
  <cols>
    <col min="1" max="1" width="4.140625" style="59" customWidth="1"/>
    <col min="2" max="2" width="3.85546875" style="1" customWidth="1"/>
    <col min="3" max="3" width="32.140625" style="10" customWidth="1"/>
    <col min="4" max="4" width="19.140625" style="24" customWidth="1"/>
    <col min="5" max="5" width="19.140625" style="12" customWidth="1"/>
    <col min="6" max="6" width="18.85546875" style="12" customWidth="1"/>
    <col min="7" max="7" width="48.42578125" style="11" customWidth="1"/>
    <col min="8" max="8" width="9.140625" style="21" customWidth="1"/>
    <col min="9" max="9" width="9.5703125" style="21" customWidth="1"/>
    <col min="10" max="10" width="10.140625" style="44" customWidth="1"/>
    <col min="11" max="11" width="21" style="27" customWidth="1"/>
    <col min="12" max="12" width="15.85546875" style="27" customWidth="1"/>
    <col min="13" max="13" width="19.42578125" style="87" customWidth="1"/>
    <col min="14" max="16384" width="9.140625" style="1"/>
  </cols>
  <sheetData>
    <row r="1" spans="1:13" ht="16.5" customHeight="1" x14ac:dyDescent="0.2">
      <c r="A1" s="140" t="s">
        <v>212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3" s="13" customFormat="1" ht="15" customHeight="1" x14ac:dyDescent="0.2">
      <c r="A2" s="141" t="s">
        <v>0</v>
      </c>
      <c r="B2" s="141"/>
      <c r="C2" s="141"/>
      <c r="D2" s="142" t="s">
        <v>18</v>
      </c>
      <c r="E2" s="142"/>
      <c r="F2" s="142"/>
      <c r="G2" s="142"/>
      <c r="H2" s="43"/>
      <c r="I2" s="43"/>
      <c r="J2" s="43"/>
      <c r="K2" s="26"/>
      <c r="L2" s="26"/>
    </row>
    <row r="3" spans="1:13" s="13" customFormat="1" x14ac:dyDescent="0.2">
      <c r="A3" s="141" t="s">
        <v>3</v>
      </c>
      <c r="B3" s="141"/>
      <c r="C3" s="141"/>
      <c r="D3" s="143" t="s">
        <v>16</v>
      </c>
      <c r="E3" s="143"/>
      <c r="F3" s="143"/>
      <c r="G3" s="143"/>
      <c r="H3" s="43"/>
      <c r="I3" s="43"/>
      <c r="J3" s="43"/>
      <c r="K3" s="14"/>
      <c r="L3" s="14"/>
      <c r="M3" s="7"/>
    </row>
    <row r="4" spans="1:13" s="13" customFormat="1" x14ac:dyDescent="0.2">
      <c r="A4" s="141" t="s">
        <v>4</v>
      </c>
      <c r="B4" s="141"/>
      <c r="C4" s="141"/>
      <c r="D4" s="143" t="s">
        <v>41</v>
      </c>
      <c r="E4" s="143"/>
      <c r="F4" s="143"/>
      <c r="G4" s="143"/>
      <c r="H4" s="43"/>
      <c r="I4" s="43"/>
      <c r="J4" s="43"/>
      <c r="K4" s="14"/>
      <c r="L4" s="14"/>
      <c r="M4" s="7"/>
    </row>
    <row r="5" spans="1:13" s="13" customFormat="1" x14ac:dyDescent="0.2">
      <c r="A5" s="145" t="s">
        <v>173</v>
      </c>
      <c r="B5" s="145"/>
      <c r="C5" s="145"/>
      <c r="D5" s="146">
        <v>1040000</v>
      </c>
      <c r="E5" s="146"/>
      <c r="F5" s="146"/>
      <c r="G5" s="146"/>
      <c r="H5" s="43"/>
      <c r="I5" s="43"/>
      <c r="J5" s="43"/>
      <c r="K5" s="14"/>
      <c r="L5" s="14"/>
      <c r="M5" s="7"/>
    </row>
    <row r="6" spans="1:13" s="13" customFormat="1" x14ac:dyDescent="0.2">
      <c r="A6" s="145" t="s">
        <v>174</v>
      </c>
      <c r="B6" s="145"/>
      <c r="C6" s="145"/>
      <c r="D6" s="146">
        <f>J68</f>
        <v>1040000</v>
      </c>
      <c r="E6" s="146"/>
      <c r="F6" s="146"/>
      <c r="G6" s="146"/>
      <c r="H6" s="43"/>
      <c r="I6" s="43"/>
      <c r="J6" s="43"/>
      <c r="K6" s="14"/>
      <c r="L6" s="14"/>
      <c r="M6" s="7"/>
    </row>
    <row r="7" spans="1:13" x14ac:dyDescent="0.2">
      <c r="A7" s="47"/>
      <c r="B7" s="3"/>
      <c r="C7" s="3"/>
      <c r="D7" s="47"/>
      <c r="E7" s="50"/>
      <c r="F7" s="50"/>
      <c r="G7" s="48"/>
      <c r="H7" s="49"/>
      <c r="I7" s="49"/>
      <c r="J7" s="49"/>
      <c r="K7" s="47"/>
      <c r="L7" s="47"/>
      <c r="M7" s="3"/>
    </row>
    <row r="8" spans="1:13" ht="17.25" customHeight="1" x14ac:dyDescent="0.2">
      <c r="A8" s="147" t="s">
        <v>1</v>
      </c>
      <c r="B8" s="148"/>
      <c r="C8" s="4"/>
      <c r="D8" s="144" t="s">
        <v>208</v>
      </c>
      <c r="E8" s="144"/>
      <c r="F8" s="144"/>
      <c r="G8" s="144"/>
      <c r="H8" s="144"/>
      <c r="I8" s="144"/>
      <c r="J8" s="144"/>
      <c r="K8" s="144"/>
      <c r="L8" s="144"/>
      <c r="M8" s="144"/>
    </row>
    <row r="9" spans="1:13" ht="102" customHeight="1" x14ac:dyDescent="0.2">
      <c r="A9" s="149"/>
      <c r="B9" s="150"/>
      <c r="C9" s="9" t="s">
        <v>15</v>
      </c>
      <c r="D9" s="51" t="s">
        <v>5</v>
      </c>
      <c r="E9" s="52" t="s">
        <v>6</v>
      </c>
      <c r="F9" s="51" t="s">
        <v>7</v>
      </c>
      <c r="G9" s="51" t="s">
        <v>8</v>
      </c>
      <c r="H9" s="35" t="s">
        <v>9</v>
      </c>
      <c r="I9" s="35" t="s">
        <v>10</v>
      </c>
      <c r="J9" s="35" t="s">
        <v>11</v>
      </c>
      <c r="K9" s="51" t="s">
        <v>12</v>
      </c>
      <c r="L9" s="51" t="s">
        <v>13</v>
      </c>
      <c r="M9" s="51" t="s">
        <v>14</v>
      </c>
    </row>
    <row r="10" spans="1:13" ht="27" customHeight="1" x14ac:dyDescent="0.2">
      <c r="A10" s="126" t="s">
        <v>22</v>
      </c>
      <c r="B10" s="34" t="s">
        <v>22</v>
      </c>
      <c r="C10" s="18" t="s">
        <v>88</v>
      </c>
      <c r="D10" s="126" t="s">
        <v>89</v>
      </c>
      <c r="E10" s="18" t="s">
        <v>90</v>
      </c>
      <c r="F10" s="18" t="s">
        <v>90</v>
      </c>
      <c r="G10" s="45" t="s">
        <v>177</v>
      </c>
      <c r="H10" s="30">
        <v>1484</v>
      </c>
      <c r="I10" s="30">
        <v>1484</v>
      </c>
      <c r="J10" s="33">
        <v>1484</v>
      </c>
      <c r="K10" s="126" t="s">
        <v>39</v>
      </c>
      <c r="L10" s="126" t="s">
        <v>40</v>
      </c>
      <c r="M10" s="25" t="s">
        <v>90</v>
      </c>
    </row>
    <row r="11" spans="1:13" ht="30.75" customHeight="1" x14ac:dyDescent="0.2">
      <c r="A11" s="127"/>
      <c r="B11" s="34" t="s">
        <v>23</v>
      </c>
      <c r="C11" s="18" t="s">
        <v>106</v>
      </c>
      <c r="D11" s="127"/>
      <c r="E11" s="54" t="s">
        <v>107</v>
      </c>
      <c r="F11" s="54" t="s">
        <v>107</v>
      </c>
      <c r="G11" s="45" t="s">
        <v>108</v>
      </c>
      <c r="H11" s="30">
        <v>3480</v>
      </c>
      <c r="I11" s="30">
        <v>3480</v>
      </c>
      <c r="J11" s="33">
        <v>2208</v>
      </c>
      <c r="K11" s="127"/>
      <c r="L11" s="127"/>
      <c r="M11" s="40" t="s">
        <v>107</v>
      </c>
    </row>
    <row r="12" spans="1:13" ht="21.75" customHeight="1" x14ac:dyDescent="0.2">
      <c r="A12" s="127"/>
      <c r="B12" s="34" t="s">
        <v>38</v>
      </c>
      <c r="C12" s="18" t="s">
        <v>111</v>
      </c>
      <c r="D12" s="127"/>
      <c r="E12" s="18" t="s">
        <v>109</v>
      </c>
      <c r="F12" s="18" t="s">
        <v>109</v>
      </c>
      <c r="G12" s="45" t="s">
        <v>110</v>
      </c>
      <c r="H12" s="32">
        <v>2611</v>
      </c>
      <c r="I12" s="32">
        <v>2611</v>
      </c>
      <c r="J12" s="53">
        <v>2501</v>
      </c>
      <c r="K12" s="127"/>
      <c r="L12" s="127"/>
      <c r="M12" s="25" t="s">
        <v>109</v>
      </c>
    </row>
    <row r="13" spans="1:13" ht="20.25" customHeight="1" x14ac:dyDescent="0.2">
      <c r="A13" s="127"/>
      <c r="B13" s="34" t="s">
        <v>71</v>
      </c>
      <c r="C13" s="18" t="s">
        <v>112</v>
      </c>
      <c r="D13" s="127"/>
      <c r="E13" s="18" t="s">
        <v>86</v>
      </c>
      <c r="F13" s="18" t="s">
        <v>86</v>
      </c>
      <c r="G13" s="126" t="s">
        <v>177</v>
      </c>
      <c r="H13" s="30">
        <v>1</v>
      </c>
      <c r="I13" s="30">
        <v>1</v>
      </c>
      <c r="J13" s="33">
        <v>1</v>
      </c>
      <c r="K13" s="127"/>
      <c r="L13" s="127"/>
      <c r="M13" s="25" t="s">
        <v>86</v>
      </c>
    </row>
    <row r="14" spans="1:13" ht="20.25" customHeight="1" x14ac:dyDescent="0.2">
      <c r="A14" s="127"/>
      <c r="B14" s="45" t="s">
        <v>72</v>
      </c>
      <c r="C14" s="18" t="s">
        <v>113</v>
      </c>
      <c r="D14" s="127"/>
      <c r="E14" s="18" t="s">
        <v>114</v>
      </c>
      <c r="F14" s="18" t="s">
        <v>114</v>
      </c>
      <c r="G14" s="127"/>
      <c r="H14" s="30">
        <v>3045</v>
      </c>
      <c r="I14" s="30">
        <v>3045</v>
      </c>
      <c r="J14" s="33">
        <v>3045</v>
      </c>
      <c r="K14" s="127"/>
      <c r="L14" s="127"/>
      <c r="M14" s="25" t="s">
        <v>114</v>
      </c>
    </row>
    <row r="15" spans="1:13" ht="20.25" customHeight="1" x14ac:dyDescent="0.2">
      <c r="A15" s="127"/>
      <c r="B15" s="45" t="s">
        <v>73</v>
      </c>
      <c r="C15" s="18" t="s">
        <v>115</v>
      </c>
      <c r="D15" s="127"/>
      <c r="E15" s="18" t="s">
        <v>116</v>
      </c>
      <c r="F15" s="18" t="s">
        <v>116</v>
      </c>
      <c r="G15" s="127"/>
      <c r="H15" s="30">
        <v>1</v>
      </c>
      <c r="I15" s="30">
        <v>1</v>
      </c>
      <c r="J15" s="33">
        <v>1</v>
      </c>
      <c r="K15" s="127"/>
      <c r="L15" s="127"/>
      <c r="M15" s="25" t="s">
        <v>116</v>
      </c>
    </row>
    <row r="16" spans="1:13" ht="20.25" customHeight="1" thickBot="1" x14ac:dyDescent="0.25">
      <c r="A16" s="127"/>
      <c r="B16" s="61" t="s">
        <v>117</v>
      </c>
      <c r="C16" s="64" t="s">
        <v>118</v>
      </c>
      <c r="D16" s="127"/>
      <c r="E16" s="64" t="s">
        <v>119</v>
      </c>
      <c r="F16" s="64" t="s">
        <v>119</v>
      </c>
      <c r="G16" s="127"/>
      <c r="H16" s="32">
        <v>1740</v>
      </c>
      <c r="I16" s="32">
        <v>1740</v>
      </c>
      <c r="J16" s="53">
        <v>1740</v>
      </c>
      <c r="K16" s="127"/>
      <c r="L16" s="127"/>
      <c r="M16" s="40" t="s">
        <v>119</v>
      </c>
    </row>
    <row r="17" spans="1:13" ht="28.5" customHeight="1" thickBot="1" x14ac:dyDescent="0.25">
      <c r="A17" s="88" t="s">
        <v>23</v>
      </c>
      <c r="B17" s="88" t="s">
        <v>22</v>
      </c>
      <c r="C17" s="89" t="s">
        <v>61</v>
      </c>
      <c r="D17" s="88" t="s">
        <v>62</v>
      </c>
      <c r="E17" s="89" t="s">
        <v>63</v>
      </c>
      <c r="F17" s="89" t="s">
        <v>66</v>
      </c>
      <c r="G17" s="88" t="s">
        <v>178</v>
      </c>
      <c r="H17" s="90">
        <v>5000</v>
      </c>
      <c r="I17" s="90">
        <v>5000</v>
      </c>
      <c r="J17" s="91">
        <v>5000</v>
      </c>
      <c r="K17" s="88" t="s">
        <v>64</v>
      </c>
      <c r="L17" s="88" t="s">
        <v>65</v>
      </c>
      <c r="M17" s="92" t="s">
        <v>63</v>
      </c>
    </row>
    <row r="18" spans="1:13" ht="33.75" customHeight="1" thickBot="1" x14ac:dyDescent="0.25">
      <c r="A18" s="88" t="s">
        <v>38</v>
      </c>
      <c r="B18" s="88" t="s">
        <v>22</v>
      </c>
      <c r="C18" s="89" t="s">
        <v>57</v>
      </c>
      <c r="D18" s="88" t="s">
        <v>17</v>
      </c>
      <c r="E18" s="89" t="s">
        <v>58</v>
      </c>
      <c r="F18" s="89" t="s">
        <v>58</v>
      </c>
      <c r="G18" s="88" t="s">
        <v>179</v>
      </c>
      <c r="H18" s="90">
        <v>4167</v>
      </c>
      <c r="I18" s="90">
        <v>4930</v>
      </c>
      <c r="J18" s="91">
        <v>4930</v>
      </c>
      <c r="K18" s="88" t="s">
        <v>59</v>
      </c>
      <c r="L18" s="88" t="s">
        <v>60</v>
      </c>
      <c r="M18" s="92" t="s">
        <v>58</v>
      </c>
    </row>
    <row r="19" spans="1:13" ht="29.25" customHeight="1" thickBot="1" x14ac:dyDescent="0.25">
      <c r="A19" s="88" t="s">
        <v>71</v>
      </c>
      <c r="B19" s="88" t="s">
        <v>22</v>
      </c>
      <c r="C19" s="89" t="s">
        <v>102</v>
      </c>
      <c r="D19" s="88" t="s">
        <v>17</v>
      </c>
      <c r="E19" s="89" t="s">
        <v>103</v>
      </c>
      <c r="F19" s="89" t="s">
        <v>103</v>
      </c>
      <c r="G19" s="88" t="s">
        <v>182</v>
      </c>
      <c r="H19" s="90">
        <v>23623</v>
      </c>
      <c r="I19" s="90">
        <f>23623+6379</f>
        <v>30002</v>
      </c>
      <c r="J19" s="91">
        <v>30002</v>
      </c>
      <c r="K19" s="88" t="s">
        <v>24</v>
      </c>
      <c r="L19" s="88" t="s">
        <v>25</v>
      </c>
      <c r="M19" s="92" t="s">
        <v>95</v>
      </c>
    </row>
    <row r="20" spans="1:13" ht="20.25" customHeight="1" x14ac:dyDescent="0.2">
      <c r="A20" s="127" t="s">
        <v>72</v>
      </c>
      <c r="B20" s="62" t="s">
        <v>22</v>
      </c>
      <c r="C20" s="65" t="s">
        <v>67</v>
      </c>
      <c r="D20" s="62" t="s">
        <v>62</v>
      </c>
      <c r="E20" s="65" t="s">
        <v>68</v>
      </c>
      <c r="F20" s="65" t="s">
        <v>68</v>
      </c>
      <c r="G20" s="127" t="s">
        <v>180</v>
      </c>
      <c r="H20" s="70">
        <v>60850</v>
      </c>
      <c r="I20" s="70">
        <v>77280</v>
      </c>
      <c r="J20" s="71">
        <v>77280</v>
      </c>
      <c r="K20" s="62" t="s">
        <v>69</v>
      </c>
      <c r="L20" s="62" t="s">
        <v>70</v>
      </c>
      <c r="M20" s="69" t="s">
        <v>68</v>
      </c>
    </row>
    <row r="21" spans="1:13" ht="21" customHeight="1" x14ac:dyDescent="0.2">
      <c r="A21" s="127"/>
      <c r="B21" s="34" t="s">
        <v>23</v>
      </c>
      <c r="C21" s="155" t="s">
        <v>48</v>
      </c>
      <c r="D21" s="126" t="s">
        <v>47</v>
      </c>
      <c r="E21" s="151" t="s">
        <v>46</v>
      </c>
      <c r="F21" s="151" t="s">
        <v>46</v>
      </c>
      <c r="G21" s="127"/>
      <c r="H21" s="30">
        <v>15958</v>
      </c>
      <c r="I21" s="30">
        <v>15958</v>
      </c>
      <c r="J21" s="33">
        <v>15958</v>
      </c>
      <c r="K21" s="126" t="s">
        <v>18</v>
      </c>
      <c r="L21" s="126" t="s">
        <v>20</v>
      </c>
      <c r="M21" s="137" t="s">
        <v>45</v>
      </c>
    </row>
    <row r="22" spans="1:13" ht="21" customHeight="1" x14ac:dyDescent="0.2">
      <c r="A22" s="127"/>
      <c r="B22" s="34" t="s">
        <v>38</v>
      </c>
      <c r="C22" s="155"/>
      <c r="D22" s="136"/>
      <c r="E22" s="152"/>
      <c r="F22" s="152"/>
      <c r="G22" s="136"/>
      <c r="H22" s="30">
        <v>13679</v>
      </c>
      <c r="I22" s="30">
        <v>13679</v>
      </c>
      <c r="J22" s="33">
        <v>13679</v>
      </c>
      <c r="K22" s="136"/>
      <c r="L22" s="136"/>
      <c r="M22" s="138"/>
    </row>
    <row r="23" spans="1:13" ht="24.75" customHeight="1" x14ac:dyDescent="0.2">
      <c r="A23" s="127"/>
      <c r="B23" s="34" t="s">
        <v>71</v>
      </c>
      <c r="C23" s="25" t="s">
        <v>74</v>
      </c>
      <c r="D23" s="36" t="s">
        <v>75</v>
      </c>
      <c r="E23" s="17" t="s">
        <v>76</v>
      </c>
      <c r="F23" s="17" t="s">
        <v>76</v>
      </c>
      <c r="G23" s="126" t="s">
        <v>181</v>
      </c>
      <c r="H23" s="30">
        <v>4174</v>
      </c>
      <c r="I23" s="30">
        <v>4985</v>
      </c>
      <c r="J23" s="33">
        <v>4985</v>
      </c>
      <c r="K23" s="34" t="s">
        <v>26</v>
      </c>
      <c r="L23" s="34" t="s">
        <v>27</v>
      </c>
      <c r="M23" s="69" t="s">
        <v>76</v>
      </c>
    </row>
    <row r="24" spans="1:13" ht="21" customHeight="1" x14ac:dyDescent="0.2">
      <c r="A24" s="127"/>
      <c r="B24" s="34" t="s">
        <v>72</v>
      </c>
      <c r="C24" s="155" t="s">
        <v>48</v>
      </c>
      <c r="D24" s="126" t="s">
        <v>47</v>
      </c>
      <c r="E24" s="151" t="s">
        <v>46</v>
      </c>
      <c r="F24" s="151" t="s">
        <v>46</v>
      </c>
      <c r="G24" s="127"/>
      <c r="H24" s="30">
        <v>1029</v>
      </c>
      <c r="I24" s="30">
        <v>1029</v>
      </c>
      <c r="J24" s="33">
        <v>1029</v>
      </c>
      <c r="K24" s="126" t="s">
        <v>18</v>
      </c>
      <c r="L24" s="126" t="s">
        <v>20</v>
      </c>
      <c r="M24" s="137" t="s">
        <v>45</v>
      </c>
    </row>
    <row r="25" spans="1:13" ht="21" customHeight="1" thickBot="1" x14ac:dyDescent="0.25">
      <c r="A25" s="127"/>
      <c r="B25" s="61" t="s">
        <v>73</v>
      </c>
      <c r="C25" s="151"/>
      <c r="D25" s="127"/>
      <c r="E25" s="156"/>
      <c r="F25" s="156"/>
      <c r="G25" s="127"/>
      <c r="H25" s="32">
        <v>882</v>
      </c>
      <c r="I25" s="32">
        <v>882</v>
      </c>
      <c r="J25" s="53">
        <v>882</v>
      </c>
      <c r="K25" s="127"/>
      <c r="L25" s="127"/>
      <c r="M25" s="139"/>
    </row>
    <row r="26" spans="1:13" ht="18.75" customHeight="1" x14ac:dyDescent="0.2">
      <c r="A26" s="153" t="s">
        <v>73</v>
      </c>
      <c r="B26" s="93" t="s">
        <v>22</v>
      </c>
      <c r="C26" s="94" t="s">
        <v>77</v>
      </c>
      <c r="D26" s="93" t="s">
        <v>17</v>
      </c>
      <c r="E26" s="94" t="s">
        <v>78</v>
      </c>
      <c r="F26" s="94" t="s">
        <v>78</v>
      </c>
      <c r="G26" s="153" t="s">
        <v>183</v>
      </c>
      <c r="H26" s="95">
        <v>2616</v>
      </c>
      <c r="I26" s="95">
        <f>2616+706</f>
        <v>3322</v>
      </c>
      <c r="J26" s="96">
        <v>3322</v>
      </c>
      <c r="K26" s="97" t="s">
        <v>34</v>
      </c>
      <c r="L26" s="97" t="s">
        <v>35</v>
      </c>
      <c r="M26" s="98" t="s">
        <v>78</v>
      </c>
    </row>
    <row r="27" spans="1:13" ht="32.25" customHeight="1" x14ac:dyDescent="0.2">
      <c r="A27" s="127"/>
      <c r="B27" s="45" t="s">
        <v>23</v>
      </c>
      <c r="C27" s="63" t="s">
        <v>79</v>
      </c>
      <c r="D27" s="45" t="s">
        <v>80</v>
      </c>
      <c r="E27" s="63" t="s">
        <v>78</v>
      </c>
      <c r="F27" s="63" t="s">
        <v>78</v>
      </c>
      <c r="G27" s="127"/>
      <c r="H27" s="30">
        <v>4500</v>
      </c>
      <c r="I27" s="30">
        <v>4500</v>
      </c>
      <c r="J27" s="33">
        <v>4500</v>
      </c>
      <c r="K27" s="19" t="s">
        <v>81</v>
      </c>
      <c r="L27" s="19" t="s">
        <v>82</v>
      </c>
      <c r="M27" s="25" t="s">
        <v>78</v>
      </c>
    </row>
    <row r="28" spans="1:13" ht="27.75" customHeight="1" thickBot="1" x14ac:dyDescent="0.25">
      <c r="A28" s="154"/>
      <c r="B28" s="99" t="s">
        <v>38</v>
      </c>
      <c r="C28" s="100" t="s">
        <v>83</v>
      </c>
      <c r="D28" s="99" t="s">
        <v>75</v>
      </c>
      <c r="E28" s="100" t="s">
        <v>78</v>
      </c>
      <c r="F28" s="100" t="s">
        <v>78</v>
      </c>
      <c r="G28" s="154"/>
      <c r="H28" s="101">
        <v>1736</v>
      </c>
      <c r="I28" s="101">
        <f>1736+438+1</f>
        <v>2175</v>
      </c>
      <c r="J28" s="102">
        <v>2175</v>
      </c>
      <c r="K28" s="99" t="s">
        <v>26</v>
      </c>
      <c r="L28" s="99" t="s">
        <v>27</v>
      </c>
      <c r="M28" s="103" t="s">
        <v>78</v>
      </c>
    </row>
    <row r="29" spans="1:13" ht="15.75" customHeight="1" x14ac:dyDescent="0.2">
      <c r="A29" s="127" t="s">
        <v>117</v>
      </c>
      <c r="B29" s="62" t="s">
        <v>22</v>
      </c>
      <c r="C29" s="65" t="s">
        <v>84</v>
      </c>
      <c r="D29" s="127" t="s">
        <v>85</v>
      </c>
      <c r="E29" s="65" t="s">
        <v>86</v>
      </c>
      <c r="F29" s="65" t="s">
        <v>86</v>
      </c>
      <c r="G29" s="62" t="s">
        <v>175</v>
      </c>
      <c r="H29" s="70">
        <v>8881</v>
      </c>
      <c r="I29" s="70">
        <v>8881</v>
      </c>
      <c r="J29" s="71">
        <v>8881</v>
      </c>
      <c r="K29" s="127" t="s">
        <v>18</v>
      </c>
      <c r="L29" s="127" t="s">
        <v>20</v>
      </c>
      <c r="M29" s="69" t="s">
        <v>87</v>
      </c>
    </row>
    <row r="30" spans="1:13" ht="18.75" customHeight="1" x14ac:dyDescent="0.2">
      <c r="A30" s="127"/>
      <c r="B30" s="34" t="s">
        <v>23</v>
      </c>
      <c r="C30" s="18" t="s">
        <v>100</v>
      </c>
      <c r="D30" s="127"/>
      <c r="E30" s="18" t="s">
        <v>101</v>
      </c>
      <c r="F30" s="60" t="s">
        <v>101</v>
      </c>
      <c r="G30" s="45" t="s">
        <v>176</v>
      </c>
      <c r="H30" s="30">
        <v>15171</v>
      </c>
      <c r="I30" s="30">
        <v>15171</v>
      </c>
      <c r="J30" s="33">
        <v>15171</v>
      </c>
      <c r="K30" s="127"/>
      <c r="L30" s="127"/>
      <c r="M30" s="25" t="s">
        <v>95</v>
      </c>
    </row>
    <row r="31" spans="1:13" ht="19.5" customHeight="1" thickBot="1" x14ac:dyDescent="0.25">
      <c r="A31" s="127"/>
      <c r="B31" s="61" t="s">
        <v>38</v>
      </c>
      <c r="C31" s="64" t="s">
        <v>197</v>
      </c>
      <c r="D31" s="127"/>
      <c r="E31" s="64" t="s">
        <v>198</v>
      </c>
      <c r="F31" s="64" t="s">
        <v>198</v>
      </c>
      <c r="G31" s="61" t="s">
        <v>209</v>
      </c>
      <c r="H31" s="32">
        <v>14165</v>
      </c>
      <c r="I31" s="32">
        <v>14165</v>
      </c>
      <c r="J31" s="53">
        <v>14165</v>
      </c>
      <c r="K31" s="127"/>
      <c r="L31" s="127"/>
      <c r="M31" s="40" t="s">
        <v>105</v>
      </c>
    </row>
    <row r="32" spans="1:13" ht="19.5" customHeight="1" x14ac:dyDescent="0.2">
      <c r="A32" s="133" t="s">
        <v>194</v>
      </c>
      <c r="B32" s="133"/>
      <c r="C32" s="133"/>
      <c r="D32" s="133"/>
      <c r="E32" s="133"/>
      <c r="F32" s="133"/>
      <c r="G32" s="133"/>
      <c r="H32" s="115">
        <f>SUM(H10:H31)</f>
        <v>188793</v>
      </c>
      <c r="I32" s="115">
        <f t="shared" ref="I32:J32" si="0">SUM(I10:I31)</f>
        <v>214321</v>
      </c>
      <c r="J32" s="115">
        <f t="shared" si="0"/>
        <v>212939</v>
      </c>
      <c r="K32" s="128"/>
      <c r="L32" s="128"/>
      <c r="M32" s="128"/>
    </row>
    <row r="33" spans="1:13" ht="27" customHeight="1" x14ac:dyDescent="0.2">
      <c r="A33" s="66"/>
      <c r="B33" s="66"/>
      <c r="C33" s="79" t="s">
        <v>2</v>
      </c>
      <c r="D33" s="80"/>
      <c r="E33" s="67"/>
      <c r="F33" s="67"/>
      <c r="G33" s="66"/>
      <c r="H33" s="68"/>
      <c r="I33" s="68"/>
      <c r="J33" s="82"/>
      <c r="K33" s="66"/>
      <c r="L33" s="66"/>
      <c r="M33" s="85"/>
    </row>
    <row r="34" spans="1:13" ht="27" customHeight="1" x14ac:dyDescent="0.2">
      <c r="A34" s="72"/>
      <c r="B34" s="72"/>
      <c r="C34" s="73"/>
      <c r="D34" s="72"/>
      <c r="E34" s="73"/>
      <c r="F34" s="73"/>
      <c r="G34" s="66" t="s">
        <v>51</v>
      </c>
      <c r="H34" s="74"/>
      <c r="I34" s="74"/>
      <c r="J34" s="83"/>
      <c r="K34" s="72"/>
      <c r="L34" s="72"/>
      <c r="M34" s="86"/>
    </row>
    <row r="35" spans="1:13" ht="21" customHeight="1" x14ac:dyDescent="0.2">
      <c r="A35" s="131" t="s">
        <v>157</v>
      </c>
      <c r="B35" s="45" t="s">
        <v>22</v>
      </c>
      <c r="C35" s="63" t="s">
        <v>120</v>
      </c>
      <c r="D35" s="45" t="s">
        <v>17</v>
      </c>
      <c r="E35" s="63" t="s">
        <v>121</v>
      </c>
      <c r="F35" s="63" t="s">
        <v>121</v>
      </c>
      <c r="G35" s="131" t="s">
        <v>185</v>
      </c>
      <c r="H35" s="30">
        <v>13500</v>
      </c>
      <c r="I35" s="30">
        <v>13500</v>
      </c>
      <c r="J35" s="33">
        <v>13500</v>
      </c>
      <c r="K35" s="45" t="s">
        <v>36</v>
      </c>
      <c r="L35" s="45" t="s">
        <v>37</v>
      </c>
      <c r="M35" s="25" t="s">
        <v>121</v>
      </c>
    </row>
    <row r="36" spans="1:13" ht="23.25" customHeight="1" x14ac:dyDescent="0.2">
      <c r="A36" s="131"/>
      <c r="B36" s="45" t="s">
        <v>23</v>
      </c>
      <c r="C36" s="63" t="s">
        <v>123</v>
      </c>
      <c r="D36" s="45" t="s">
        <v>75</v>
      </c>
      <c r="E36" s="63" t="s">
        <v>122</v>
      </c>
      <c r="F36" s="63" t="s">
        <v>122</v>
      </c>
      <c r="G36" s="131"/>
      <c r="H36" s="30">
        <f>23697</f>
        <v>23697</v>
      </c>
      <c r="I36" s="30">
        <f>23697+6141+2</f>
        <v>29840</v>
      </c>
      <c r="J36" s="33">
        <v>29840</v>
      </c>
      <c r="K36" s="45" t="s">
        <v>26</v>
      </c>
      <c r="L36" s="45" t="s">
        <v>27</v>
      </c>
      <c r="M36" s="25" t="s">
        <v>122</v>
      </c>
    </row>
    <row r="37" spans="1:13" ht="20.25" customHeight="1" x14ac:dyDescent="0.2">
      <c r="A37" s="131"/>
      <c r="B37" s="45" t="s">
        <v>38</v>
      </c>
      <c r="C37" s="63" t="s">
        <v>124</v>
      </c>
      <c r="D37" s="45" t="s">
        <v>17</v>
      </c>
      <c r="E37" s="63" t="s">
        <v>125</v>
      </c>
      <c r="F37" s="63" t="s">
        <v>125</v>
      </c>
      <c r="G37" s="131"/>
      <c r="H37" s="30">
        <v>70866</v>
      </c>
      <c r="I37" s="30">
        <v>90000</v>
      </c>
      <c r="J37" s="33">
        <v>90000</v>
      </c>
      <c r="K37" s="45" t="s">
        <v>21</v>
      </c>
      <c r="L37" s="45" t="s">
        <v>19</v>
      </c>
      <c r="M37" s="25" t="s">
        <v>125</v>
      </c>
    </row>
    <row r="38" spans="1:13" ht="36" customHeight="1" thickBot="1" x14ac:dyDescent="0.25">
      <c r="A38" s="126"/>
      <c r="B38" s="61" t="s">
        <v>71</v>
      </c>
      <c r="C38" s="64" t="s">
        <v>126</v>
      </c>
      <c r="D38" s="61" t="s">
        <v>80</v>
      </c>
      <c r="E38" s="64" t="s">
        <v>125</v>
      </c>
      <c r="F38" s="64" t="s">
        <v>125</v>
      </c>
      <c r="G38" s="126"/>
      <c r="H38" s="32">
        <v>5113</v>
      </c>
      <c r="I38" s="32">
        <f>5113+1381+1</f>
        <v>6495</v>
      </c>
      <c r="J38" s="104">
        <v>6495</v>
      </c>
      <c r="K38" s="61" t="s">
        <v>127</v>
      </c>
      <c r="L38" s="61" t="s">
        <v>128</v>
      </c>
      <c r="M38" s="40" t="s">
        <v>125</v>
      </c>
    </row>
    <row r="39" spans="1:13" ht="20.25" customHeight="1" x14ac:dyDescent="0.2">
      <c r="A39" s="128" t="s">
        <v>158</v>
      </c>
      <c r="B39" s="93" t="s">
        <v>22</v>
      </c>
      <c r="C39" s="94" t="s">
        <v>129</v>
      </c>
      <c r="D39" s="128" t="s">
        <v>17</v>
      </c>
      <c r="E39" s="94" t="s">
        <v>130</v>
      </c>
      <c r="F39" s="94" t="s">
        <v>130</v>
      </c>
      <c r="G39" s="128" t="s">
        <v>184</v>
      </c>
      <c r="H39" s="95">
        <v>1654</v>
      </c>
      <c r="I39" s="95">
        <f>1654+446</f>
        <v>2100</v>
      </c>
      <c r="J39" s="96">
        <v>2100</v>
      </c>
      <c r="K39" s="97" t="s">
        <v>30</v>
      </c>
      <c r="L39" s="97" t="s">
        <v>31</v>
      </c>
      <c r="M39" s="98" t="s">
        <v>130</v>
      </c>
    </row>
    <row r="40" spans="1:13" ht="15.75" customHeight="1" x14ac:dyDescent="0.2">
      <c r="A40" s="131"/>
      <c r="B40" s="45" t="s">
        <v>23</v>
      </c>
      <c r="C40" s="63" t="s">
        <v>131</v>
      </c>
      <c r="D40" s="131"/>
      <c r="E40" s="63" t="s">
        <v>130</v>
      </c>
      <c r="F40" s="63" t="s">
        <v>130</v>
      </c>
      <c r="G40" s="131"/>
      <c r="H40" s="30">
        <v>21286</v>
      </c>
      <c r="I40" s="30">
        <f>21286+1064</f>
        <v>22350</v>
      </c>
      <c r="J40" s="33">
        <v>22350</v>
      </c>
      <c r="K40" s="45" t="s">
        <v>21</v>
      </c>
      <c r="L40" s="45" t="s">
        <v>19</v>
      </c>
      <c r="M40" s="25" t="s">
        <v>130</v>
      </c>
    </row>
    <row r="41" spans="1:13" ht="29.25" customHeight="1" thickBot="1" x14ac:dyDescent="0.25">
      <c r="A41" s="132"/>
      <c r="B41" s="99" t="s">
        <v>38</v>
      </c>
      <c r="C41" s="100" t="s">
        <v>132</v>
      </c>
      <c r="D41" s="99" t="s">
        <v>80</v>
      </c>
      <c r="E41" s="100" t="s">
        <v>133</v>
      </c>
      <c r="F41" s="100" t="s">
        <v>133</v>
      </c>
      <c r="G41" s="132"/>
      <c r="H41" s="101">
        <v>13183</v>
      </c>
      <c r="I41" s="101">
        <f>13183+3559</f>
        <v>16742</v>
      </c>
      <c r="J41" s="102">
        <v>16742</v>
      </c>
      <c r="K41" s="99" t="s">
        <v>127</v>
      </c>
      <c r="L41" s="99" t="s">
        <v>128</v>
      </c>
      <c r="M41" s="103" t="s">
        <v>133</v>
      </c>
    </row>
    <row r="42" spans="1:13" ht="20.25" customHeight="1" x14ac:dyDescent="0.2">
      <c r="A42" s="127" t="s">
        <v>163</v>
      </c>
      <c r="B42" s="62" t="s">
        <v>22</v>
      </c>
      <c r="C42" s="65" t="s">
        <v>134</v>
      </c>
      <c r="D42" s="62" t="s">
        <v>75</v>
      </c>
      <c r="E42" s="65" t="s">
        <v>133</v>
      </c>
      <c r="F42" s="65" t="s">
        <v>133</v>
      </c>
      <c r="G42" s="127" t="s">
        <v>186</v>
      </c>
      <c r="H42" s="70">
        <v>15523</v>
      </c>
      <c r="I42" s="70">
        <f>15523+3982</f>
        <v>19505</v>
      </c>
      <c r="J42" s="71">
        <v>19505</v>
      </c>
      <c r="K42" s="105" t="s">
        <v>32</v>
      </c>
      <c r="L42" s="105" t="s">
        <v>33</v>
      </c>
      <c r="M42" s="69" t="s">
        <v>133</v>
      </c>
    </row>
    <row r="43" spans="1:13" ht="24.75" customHeight="1" x14ac:dyDescent="0.2">
      <c r="A43" s="127"/>
      <c r="B43" s="34" t="s">
        <v>23</v>
      </c>
      <c r="C43" s="18" t="s">
        <v>135</v>
      </c>
      <c r="D43" s="45" t="s">
        <v>80</v>
      </c>
      <c r="E43" s="18" t="s">
        <v>87</v>
      </c>
      <c r="F43" s="18" t="s">
        <v>87</v>
      </c>
      <c r="G43" s="127"/>
      <c r="H43" s="30">
        <v>3618</v>
      </c>
      <c r="I43" s="30">
        <f>3618+977</f>
        <v>4595</v>
      </c>
      <c r="J43" s="33">
        <v>4595</v>
      </c>
      <c r="K43" s="45" t="s">
        <v>127</v>
      </c>
      <c r="L43" s="45" t="s">
        <v>128</v>
      </c>
      <c r="M43" s="25" t="s">
        <v>87</v>
      </c>
    </row>
    <row r="44" spans="1:13" ht="20.25" customHeight="1" x14ac:dyDescent="0.2">
      <c r="A44" s="127"/>
      <c r="B44" s="45" t="s">
        <v>38</v>
      </c>
      <c r="C44" s="18" t="s">
        <v>139</v>
      </c>
      <c r="D44" s="126" t="s">
        <v>75</v>
      </c>
      <c r="E44" s="18" t="s">
        <v>87</v>
      </c>
      <c r="F44" s="18" t="s">
        <v>87</v>
      </c>
      <c r="G44" s="127"/>
      <c r="H44" s="30">
        <v>6096</v>
      </c>
      <c r="I44" s="30">
        <f>6096+1535</f>
        <v>7631</v>
      </c>
      <c r="J44" s="33">
        <v>7631</v>
      </c>
      <c r="K44" s="19" t="s">
        <v>34</v>
      </c>
      <c r="L44" s="19" t="s">
        <v>35</v>
      </c>
      <c r="M44" s="25" t="s">
        <v>87</v>
      </c>
    </row>
    <row r="45" spans="1:13" ht="18" customHeight="1" thickBot="1" x14ac:dyDescent="0.25">
      <c r="A45" s="127"/>
      <c r="B45" s="61" t="s">
        <v>71</v>
      </c>
      <c r="C45" s="64" t="s">
        <v>138</v>
      </c>
      <c r="D45" s="127"/>
      <c r="E45" s="64" t="s">
        <v>87</v>
      </c>
      <c r="F45" s="64" t="s">
        <v>87</v>
      </c>
      <c r="G45" s="127"/>
      <c r="H45" s="32">
        <v>26685</v>
      </c>
      <c r="I45" s="32">
        <f>26685+4267</f>
        <v>30952</v>
      </c>
      <c r="J45" s="53">
        <v>30952</v>
      </c>
      <c r="K45" s="106" t="s">
        <v>136</v>
      </c>
      <c r="L45" s="106" t="s">
        <v>137</v>
      </c>
      <c r="M45" s="40" t="s">
        <v>87</v>
      </c>
    </row>
    <row r="46" spans="1:13" ht="22.5" customHeight="1" x14ac:dyDescent="0.2">
      <c r="A46" s="128" t="s">
        <v>169</v>
      </c>
      <c r="B46" s="93" t="s">
        <v>22</v>
      </c>
      <c r="C46" s="94" t="s">
        <v>140</v>
      </c>
      <c r="D46" s="93" t="s">
        <v>75</v>
      </c>
      <c r="E46" s="94" t="s">
        <v>141</v>
      </c>
      <c r="F46" s="94" t="s">
        <v>141</v>
      </c>
      <c r="G46" s="128" t="s">
        <v>187</v>
      </c>
      <c r="H46" s="95">
        <v>1920</v>
      </c>
      <c r="I46" s="95">
        <f>1920+519+1</f>
        <v>2440</v>
      </c>
      <c r="J46" s="96">
        <v>2440</v>
      </c>
      <c r="K46" s="93" t="s">
        <v>26</v>
      </c>
      <c r="L46" s="93" t="s">
        <v>27</v>
      </c>
      <c r="M46" s="98" t="s">
        <v>141</v>
      </c>
    </row>
    <row r="47" spans="1:13" ht="18" customHeight="1" x14ac:dyDescent="0.2">
      <c r="A47" s="131"/>
      <c r="B47" s="45" t="s">
        <v>23</v>
      </c>
      <c r="C47" s="63" t="s">
        <v>142</v>
      </c>
      <c r="D47" s="45" t="s">
        <v>17</v>
      </c>
      <c r="E47" s="63" t="s">
        <v>143</v>
      </c>
      <c r="F47" s="63" t="s">
        <v>143</v>
      </c>
      <c r="G47" s="131"/>
      <c r="H47" s="30">
        <v>18000</v>
      </c>
      <c r="I47" s="30">
        <v>18000</v>
      </c>
      <c r="J47" s="33">
        <v>18000</v>
      </c>
      <c r="K47" s="45" t="s">
        <v>36</v>
      </c>
      <c r="L47" s="45" t="s">
        <v>37</v>
      </c>
      <c r="M47" s="25" t="s">
        <v>143</v>
      </c>
    </row>
    <row r="48" spans="1:13" ht="16.5" customHeight="1" x14ac:dyDescent="0.2">
      <c r="A48" s="131"/>
      <c r="B48" s="45" t="s">
        <v>38</v>
      </c>
      <c r="C48" s="63" t="s">
        <v>144</v>
      </c>
      <c r="D48" s="45" t="s">
        <v>17</v>
      </c>
      <c r="E48" s="63" t="s">
        <v>145</v>
      </c>
      <c r="F48" s="63" t="s">
        <v>145</v>
      </c>
      <c r="G48" s="131"/>
      <c r="H48" s="30">
        <v>1232</v>
      </c>
      <c r="I48" s="30">
        <f>1232+333</f>
        <v>1565</v>
      </c>
      <c r="J48" s="33">
        <v>1565</v>
      </c>
      <c r="K48" s="19" t="s">
        <v>146</v>
      </c>
      <c r="L48" s="19" t="s">
        <v>147</v>
      </c>
      <c r="M48" s="25" t="s">
        <v>145</v>
      </c>
    </row>
    <row r="49" spans="1:13" ht="13.5" customHeight="1" x14ac:dyDescent="0.2">
      <c r="A49" s="131"/>
      <c r="B49" s="45" t="s">
        <v>71</v>
      </c>
      <c r="C49" s="63" t="s">
        <v>148</v>
      </c>
      <c r="D49" s="45" t="s">
        <v>17</v>
      </c>
      <c r="E49" s="63" t="s">
        <v>141</v>
      </c>
      <c r="F49" s="63" t="s">
        <v>141</v>
      </c>
      <c r="G49" s="131"/>
      <c r="H49" s="30">
        <v>1017</v>
      </c>
      <c r="I49" s="30">
        <f>1017+183</f>
        <v>1200</v>
      </c>
      <c r="J49" s="33">
        <v>1200</v>
      </c>
      <c r="K49" s="19" t="s">
        <v>59</v>
      </c>
      <c r="L49" s="19" t="s">
        <v>60</v>
      </c>
      <c r="M49" s="25" t="s">
        <v>141</v>
      </c>
    </row>
    <row r="50" spans="1:13" ht="19.5" customHeight="1" x14ac:dyDescent="0.2">
      <c r="A50" s="131"/>
      <c r="B50" s="45" t="s">
        <v>72</v>
      </c>
      <c r="C50" s="63" t="s">
        <v>149</v>
      </c>
      <c r="D50" s="45" t="s">
        <v>75</v>
      </c>
      <c r="E50" s="63" t="s">
        <v>150</v>
      </c>
      <c r="F50" s="63" t="s">
        <v>150</v>
      </c>
      <c r="G50" s="131"/>
      <c r="H50" s="30">
        <v>45752</v>
      </c>
      <c r="I50" s="30">
        <f>45752+10102+1</f>
        <v>55855</v>
      </c>
      <c r="J50" s="33">
        <v>55855</v>
      </c>
      <c r="K50" s="19" t="s">
        <v>32</v>
      </c>
      <c r="L50" s="19" t="s">
        <v>33</v>
      </c>
      <c r="M50" s="25" t="s">
        <v>150</v>
      </c>
    </row>
    <row r="51" spans="1:13" ht="31.5" customHeight="1" x14ac:dyDescent="0.2">
      <c r="A51" s="131"/>
      <c r="B51" s="45" t="s">
        <v>73</v>
      </c>
      <c r="C51" s="63" t="s">
        <v>151</v>
      </c>
      <c r="D51" s="45" t="s">
        <v>80</v>
      </c>
      <c r="E51" s="63" t="s">
        <v>150</v>
      </c>
      <c r="F51" s="63" t="s">
        <v>150</v>
      </c>
      <c r="G51" s="131"/>
      <c r="H51" s="30">
        <v>30834</v>
      </c>
      <c r="I51" s="30">
        <f>30834+8325+1</f>
        <v>39160</v>
      </c>
      <c r="J51" s="33">
        <v>39160</v>
      </c>
      <c r="K51" s="45" t="s">
        <v>127</v>
      </c>
      <c r="L51" s="45" t="s">
        <v>128</v>
      </c>
      <c r="M51" s="25" t="s">
        <v>150</v>
      </c>
    </row>
    <row r="52" spans="1:13" ht="17.25" customHeight="1" x14ac:dyDescent="0.2">
      <c r="A52" s="131"/>
      <c r="B52" s="45" t="s">
        <v>117</v>
      </c>
      <c r="C52" s="63" t="s">
        <v>152</v>
      </c>
      <c r="D52" s="131" t="s">
        <v>153</v>
      </c>
      <c r="E52" s="63" t="s">
        <v>150</v>
      </c>
      <c r="F52" s="63" t="s">
        <v>150</v>
      </c>
      <c r="G52" s="131"/>
      <c r="H52" s="30">
        <v>5512</v>
      </c>
      <c r="I52" s="30">
        <v>7000</v>
      </c>
      <c r="J52" s="33">
        <v>7000</v>
      </c>
      <c r="K52" s="45" t="s">
        <v>154</v>
      </c>
      <c r="L52" s="45" t="s">
        <v>155</v>
      </c>
      <c r="M52" s="25" t="s">
        <v>150</v>
      </c>
    </row>
    <row r="53" spans="1:13" ht="14.25" customHeight="1" x14ac:dyDescent="0.2">
      <c r="A53" s="131"/>
      <c r="B53" s="45" t="s">
        <v>157</v>
      </c>
      <c r="C53" s="63" t="s">
        <v>156</v>
      </c>
      <c r="D53" s="131"/>
      <c r="E53" s="63" t="s">
        <v>145</v>
      </c>
      <c r="F53" s="63" t="s">
        <v>145</v>
      </c>
      <c r="G53" s="131"/>
      <c r="H53" s="30">
        <v>31318</v>
      </c>
      <c r="I53" s="30">
        <f>31318+6100+2</f>
        <v>37420</v>
      </c>
      <c r="J53" s="33">
        <v>37420</v>
      </c>
      <c r="K53" s="19" t="s">
        <v>34</v>
      </c>
      <c r="L53" s="19" t="s">
        <v>35</v>
      </c>
      <c r="M53" s="25" t="s">
        <v>145</v>
      </c>
    </row>
    <row r="54" spans="1:13" ht="29.25" customHeight="1" x14ac:dyDescent="0.2">
      <c r="A54" s="131"/>
      <c r="B54" s="45" t="s">
        <v>158</v>
      </c>
      <c r="C54" s="63" t="s">
        <v>159</v>
      </c>
      <c r="D54" s="45" t="s">
        <v>80</v>
      </c>
      <c r="E54" s="63" t="s">
        <v>160</v>
      </c>
      <c r="F54" s="63" t="s">
        <v>160</v>
      </c>
      <c r="G54" s="131"/>
      <c r="H54" s="30">
        <v>51596</v>
      </c>
      <c r="I54" s="30">
        <f>51596+2580</f>
        <v>54176</v>
      </c>
      <c r="J54" s="33">
        <v>54176</v>
      </c>
      <c r="K54" s="45" t="s">
        <v>161</v>
      </c>
      <c r="L54" s="45" t="s">
        <v>162</v>
      </c>
      <c r="M54" s="25" t="s">
        <v>160</v>
      </c>
    </row>
    <row r="55" spans="1:13" ht="21.75" customHeight="1" thickBot="1" x14ac:dyDescent="0.25">
      <c r="A55" s="132"/>
      <c r="B55" s="99" t="s">
        <v>163</v>
      </c>
      <c r="C55" s="100" t="s">
        <v>164</v>
      </c>
      <c r="D55" s="99" t="s">
        <v>17</v>
      </c>
      <c r="E55" s="100" t="s">
        <v>165</v>
      </c>
      <c r="F55" s="100" t="s">
        <v>165</v>
      </c>
      <c r="G55" s="132"/>
      <c r="H55" s="101">
        <v>23622</v>
      </c>
      <c r="I55" s="101">
        <f>23622+6378</f>
        <v>30000</v>
      </c>
      <c r="J55" s="102">
        <v>30000</v>
      </c>
      <c r="K55" s="99" t="s">
        <v>166</v>
      </c>
      <c r="L55" s="99" t="s">
        <v>167</v>
      </c>
      <c r="M55" s="103" t="s">
        <v>165</v>
      </c>
    </row>
    <row r="56" spans="1:13" ht="18" customHeight="1" x14ac:dyDescent="0.2">
      <c r="A56" s="127" t="s">
        <v>170</v>
      </c>
      <c r="B56" s="62" t="s">
        <v>22</v>
      </c>
      <c r="C56" s="65" t="s">
        <v>92</v>
      </c>
      <c r="D56" s="127" t="s">
        <v>17</v>
      </c>
      <c r="E56" s="65" t="s">
        <v>42</v>
      </c>
      <c r="F56" s="65" t="s">
        <v>44</v>
      </c>
      <c r="G56" s="127" t="s">
        <v>211</v>
      </c>
      <c r="H56" s="70">
        <v>5229</v>
      </c>
      <c r="I56" s="70">
        <v>5490</v>
      </c>
      <c r="J56" s="71">
        <v>5490</v>
      </c>
      <c r="K56" s="127" t="s">
        <v>52</v>
      </c>
      <c r="L56" s="127" t="s">
        <v>53</v>
      </c>
      <c r="M56" s="69" t="s">
        <v>43</v>
      </c>
    </row>
    <row r="57" spans="1:13" ht="17.25" customHeight="1" x14ac:dyDescent="0.2">
      <c r="A57" s="127"/>
      <c r="B57" s="34" t="s">
        <v>23</v>
      </c>
      <c r="C57" s="18" t="s">
        <v>93</v>
      </c>
      <c r="D57" s="127"/>
      <c r="E57" s="18" t="s">
        <v>54</v>
      </c>
      <c r="F57" s="18" t="s">
        <v>55</v>
      </c>
      <c r="G57" s="127"/>
      <c r="H57" s="30">
        <v>5229</v>
      </c>
      <c r="I57" s="30">
        <v>5490</v>
      </c>
      <c r="J57" s="33">
        <v>5490</v>
      </c>
      <c r="K57" s="127"/>
      <c r="L57" s="127"/>
      <c r="M57" s="25" t="s">
        <v>56</v>
      </c>
    </row>
    <row r="58" spans="1:13" ht="20.25" customHeight="1" thickBot="1" x14ac:dyDescent="0.25">
      <c r="A58" s="127"/>
      <c r="B58" s="61" t="s">
        <v>38</v>
      </c>
      <c r="C58" s="64" t="s">
        <v>91</v>
      </c>
      <c r="D58" s="127"/>
      <c r="E58" s="64" t="s">
        <v>87</v>
      </c>
      <c r="F58" s="64" t="s">
        <v>87</v>
      </c>
      <c r="G58" s="127"/>
      <c r="H58" s="32">
        <v>5229</v>
      </c>
      <c r="I58" s="32">
        <v>5490</v>
      </c>
      <c r="J58" s="53">
        <v>5490</v>
      </c>
      <c r="K58" s="127"/>
      <c r="L58" s="127"/>
      <c r="M58" s="40" t="s">
        <v>145</v>
      </c>
    </row>
    <row r="59" spans="1:13" ht="19.5" customHeight="1" x14ac:dyDescent="0.2">
      <c r="A59" s="128" t="s">
        <v>171</v>
      </c>
      <c r="B59" s="93" t="s">
        <v>22</v>
      </c>
      <c r="C59" s="111" t="s">
        <v>190</v>
      </c>
      <c r="D59" s="112" t="s">
        <v>62</v>
      </c>
      <c r="E59" s="113" t="s">
        <v>191</v>
      </c>
      <c r="F59" s="113" t="s">
        <v>191</v>
      </c>
      <c r="G59" s="128" t="s">
        <v>210</v>
      </c>
      <c r="H59" s="114">
        <v>15748</v>
      </c>
      <c r="I59" s="114">
        <v>20000</v>
      </c>
      <c r="J59" s="114">
        <v>7862</v>
      </c>
      <c r="K59" s="93" t="s">
        <v>192</v>
      </c>
      <c r="L59" s="93" t="s">
        <v>193</v>
      </c>
      <c r="M59" s="113" t="s">
        <v>191</v>
      </c>
    </row>
    <row r="60" spans="1:13" ht="20.25" customHeight="1" x14ac:dyDescent="0.2">
      <c r="A60" s="131"/>
      <c r="B60" s="45" t="s">
        <v>23</v>
      </c>
      <c r="C60" s="63" t="s">
        <v>94</v>
      </c>
      <c r="D60" s="45" t="s">
        <v>17</v>
      </c>
      <c r="E60" s="63" t="s">
        <v>96</v>
      </c>
      <c r="F60" s="63" t="s">
        <v>95</v>
      </c>
      <c r="G60" s="131"/>
      <c r="H60" s="30">
        <v>165714</v>
      </c>
      <c r="I60" s="30">
        <v>174000</v>
      </c>
      <c r="J60" s="33">
        <v>174000</v>
      </c>
      <c r="K60" s="19" t="s">
        <v>97</v>
      </c>
      <c r="L60" s="19" t="s">
        <v>98</v>
      </c>
      <c r="M60" s="25" t="s">
        <v>99</v>
      </c>
    </row>
    <row r="61" spans="1:13" ht="40.5" customHeight="1" thickBot="1" x14ac:dyDescent="0.25">
      <c r="A61" s="132"/>
      <c r="B61" s="99" t="s">
        <v>38</v>
      </c>
      <c r="C61" s="100" t="s">
        <v>48</v>
      </c>
      <c r="D61" s="99" t="s">
        <v>47</v>
      </c>
      <c r="E61" s="100" t="s">
        <v>104</v>
      </c>
      <c r="F61" s="100" t="s">
        <v>104</v>
      </c>
      <c r="G61" s="132"/>
      <c r="H61" s="101">
        <v>68886</v>
      </c>
      <c r="I61" s="101">
        <v>68886</v>
      </c>
      <c r="J61" s="102">
        <v>68886</v>
      </c>
      <c r="K61" s="99" t="s">
        <v>18</v>
      </c>
      <c r="L61" s="99" t="s">
        <v>20</v>
      </c>
      <c r="M61" s="103" t="s">
        <v>105</v>
      </c>
    </row>
    <row r="62" spans="1:13" ht="24.75" customHeight="1" x14ac:dyDescent="0.2">
      <c r="A62" s="127" t="s">
        <v>172</v>
      </c>
      <c r="B62" s="62" t="s">
        <v>22</v>
      </c>
      <c r="C62" s="107" t="s">
        <v>206</v>
      </c>
      <c r="D62" s="125" t="s">
        <v>80</v>
      </c>
      <c r="E62" s="108" t="s">
        <v>207</v>
      </c>
      <c r="F62" s="108" t="s">
        <v>207</v>
      </c>
      <c r="G62" s="127" t="s">
        <v>188</v>
      </c>
      <c r="H62" s="109">
        <v>9594</v>
      </c>
      <c r="I62" s="109">
        <v>12185</v>
      </c>
      <c r="J62" s="110">
        <v>12185</v>
      </c>
      <c r="K62" s="62" t="s">
        <v>127</v>
      </c>
      <c r="L62" s="62" t="s">
        <v>128</v>
      </c>
      <c r="M62" s="108" t="s">
        <v>207</v>
      </c>
    </row>
    <row r="63" spans="1:13" ht="18.75" customHeight="1" x14ac:dyDescent="0.2">
      <c r="A63" s="127"/>
      <c r="B63" s="45" t="s">
        <v>23</v>
      </c>
      <c r="C63" s="20" t="s">
        <v>205</v>
      </c>
      <c r="D63" s="19" t="s">
        <v>17</v>
      </c>
      <c r="E63" s="55" t="s">
        <v>199</v>
      </c>
      <c r="F63" s="55" t="s">
        <v>199</v>
      </c>
      <c r="G63" s="127"/>
      <c r="H63" s="31">
        <v>6299</v>
      </c>
      <c r="I63" s="31">
        <v>8000</v>
      </c>
      <c r="J63" s="81">
        <v>8000</v>
      </c>
      <c r="K63" s="45" t="s">
        <v>168</v>
      </c>
      <c r="L63" s="45" t="s">
        <v>204</v>
      </c>
      <c r="M63" s="55" t="s">
        <v>199</v>
      </c>
    </row>
    <row r="64" spans="1:13" ht="17.25" customHeight="1" x14ac:dyDescent="0.2">
      <c r="A64" s="127"/>
      <c r="B64" s="45" t="s">
        <v>38</v>
      </c>
      <c r="C64" s="20" t="s">
        <v>201</v>
      </c>
      <c r="D64" s="22" t="s">
        <v>17</v>
      </c>
      <c r="E64" s="55" t="s">
        <v>202</v>
      </c>
      <c r="F64" s="55" t="s">
        <v>202</v>
      </c>
      <c r="G64" s="127"/>
      <c r="H64" s="31">
        <f>28820</f>
        <v>28820</v>
      </c>
      <c r="I64" s="31">
        <f>28820+1441</f>
        <v>30261</v>
      </c>
      <c r="J64" s="81">
        <v>30261</v>
      </c>
      <c r="K64" s="19" t="s">
        <v>28</v>
      </c>
      <c r="L64" s="19" t="s">
        <v>29</v>
      </c>
      <c r="M64" s="55" t="s">
        <v>202</v>
      </c>
    </row>
    <row r="65" spans="1:13" ht="18.75" customHeight="1" x14ac:dyDescent="0.2">
      <c r="A65" s="127"/>
      <c r="B65" s="45" t="s">
        <v>71</v>
      </c>
      <c r="C65" s="20" t="s">
        <v>203</v>
      </c>
      <c r="D65" s="19" t="s">
        <v>17</v>
      </c>
      <c r="E65" s="55" t="s">
        <v>202</v>
      </c>
      <c r="F65" s="55" t="s">
        <v>202</v>
      </c>
      <c r="G65" s="127"/>
      <c r="H65" s="31">
        <v>4500</v>
      </c>
      <c r="I65" s="31">
        <v>4500</v>
      </c>
      <c r="J65" s="81">
        <v>4500</v>
      </c>
      <c r="K65" s="45" t="s">
        <v>36</v>
      </c>
      <c r="L65" s="45" t="s">
        <v>37</v>
      </c>
      <c r="M65" s="55" t="s">
        <v>202</v>
      </c>
    </row>
    <row r="66" spans="1:13" ht="21" customHeight="1" thickBot="1" x14ac:dyDescent="0.25">
      <c r="A66" s="127"/>
      <c r="B66" s="61" t="s">
        <v>72</v>
      </c>
      <c r="C66" s="116" t="s">
        <v>200</v>
      </c>
      <c r="D66" s="117" t="s">
        <v>62</v>
      </c>
      <c r="E66" s="118" t="s">
        <v>199</v>
      </c>
      <c r="F66" s="118" t="s">
        <v>199</v>
      </c>
      <c r="G66" s="127"/>
      <c r="H66" s="119">
        <v>11606</v>
      </c>
      <c r="I66" s="119">
        <f>11606+2765</f>
        <v>14371</v>
      </c>
      <c r="J66" s="120">
        <v>14371</v>
      </c>
      <c r="K66" s="106" t="s">
        <v>32</v>
      </c>
      <c r="L66" s="106" t="s">
        <v>33</v>
      </c>
      <c r="M66" s="118" t="s">
        <v>199</v>
      </c>
    </row>
    <row r="67" spans="1:13" ht="15.75" customHeight="1" x14ac:dyDescent="0.2">
      <c r="A67" s="133" t="s">
        <v>195</v>
      </c>
      <c r="B67" s="133"/>
      <c r="C67" s="133"/>
      <c r="D67" s="133"/>
      <c r="E67" s="133"/>
      <c r="F67" s="133"/>
      <c r="G67" s="133"/>
      <c r="H67" s="123">
        <f>SUM(H35:H66)</f>
        <v>738878</v>
      </c>
      <c r="I67" s="123">
        <f t="shared" ref="I67:J67" si="1">SUM(I35:I66)</f>
        <v>839199</v>
      </c>
      <c r="J67" s="123">
        <f t="shared" si="1"/>
        <v>827061</v>
      </c>
      <c r="K67" s="129"/>
      <c r="L67" s="129"/>
      <c r="M67" s="129"/>
    </row>
    <row r="68" spans="1:13" s="7" customFormat="1" ht="18" customHeight="1" x14ac:dyDescent="0.2">
      <c r="A68" s="135"/>
      <c r="B68" s="135"/>
      <c r="C68" s="135"/>
      <c r="D68" s="135"/>
      <c r="E68" s="124"/>
      <c r="F68" s="124"/>
      <c r="G68" s="121" t="s">
        <v>196</v>
      </c>
      <c r="H68" s="122">
        <f>H67+H32</f>
        <v>927671</v>
      </c>
      <c r="I68" s="122">
        <f t="shared" ref="I68:J68" si="2">I67+I32</f>
        <v>1053520</v>
      </c>
      <c r="J68" s="122">
        <f t="shared" si="2"/>
        <v>1040000</v>
      </c>
      <c r="K68" s="14"/>
      <c r="L68" s="14"/>
    </row>
    <row r="69" spans="1:13" s="7" customFormat="1" ht="9.75" customHeight="1" x14ac:dyDescent="0.2">
      <c r="A69" s="57"/>
      <c r="B69" s="38"/>
      <c r="C69" s="38"/>
      <c r="D69" s="23"/>
      <c r="E69" s="39"/>
      <c r="F69" s="39"/>
      <c r="G69" s="15"/>
      <c r="H69" s="28"/>
      <c r="I69" s="28"/>
      <c r="J69" s="43"/>
      <c r="K69" s="14"/>
      <c r="L69" s="14"/>
    </row>
    <row r="70" spans="1:13" s="7" customFormat="1" ht="24" customHeight="1" x14ac:dyDescent="0.2">
      <c r="A70" s="58"/>
      <c r="B70" s="16"/>
      <c r="C70" s="134" t="s">
        <v>49</v>
      </c>
      <c r="D70" s="134"/>
      <c r="E70" s="134"/>
      <c r="F70" s="134"/>
      <c r="G70" s="134"/>
      <c r="H70" s="134"/>
      <c r="I70" s="134"/>
      <c r="J70" s="134"/>
      <c r="K70" s="134"/>
      <c r="L70" s="134"/>
      <c r="M70" s="134"/>
    </row>
    <row r="71" spans="1:13" s="7" customFormat="1" x14ac:dyDescent="0.2">
      <c r="A71" s="58"/>
      <c r="B71" s="37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</row>
    <row r="72" spans="1:13" s="7" customFormat="1" ht="18.75" customHeight="1" x14ac:dyDescent="0.2">
      <c r="A72" s="58"/>
      <c r="B72" s="16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</row>
    <row r="73" spans="1:13" s="7" customFormat="1" ht="18" customHeight="1" x14ac:dyDescent="0.2">
      <c r="A73" s="15"/>
      <c r="C73" s="41"/>
      <c r="D73" s="77" t="s">
        <v>2</v>
      </c>
      <c r="E73" s="78" t="s">
        <v>189</v>
      </c>
      <c r="F73" s="42"/>
      <c r="G73" s="46"/>
      <c r="H73" s="41"/>
      <c r="I73" s="41"/>
      <c r="J73" s="41"/>
      <c r="K73" s="41"/>
      <c r="L73" s="41"/>
      <c r="M73" s="41"/>
    </row>
    <row r="74" spans="1:13" s="7" customFormat="1" ht="20.25" customHeight="1" x14ac:dyDescent="0.2">
      <c r="A74" s="58"/>
      <c r="B74" s="16"/>
      <c r="C74" s="130" t="s">
        <v>50</v>
      </c>
      <c r="D74" s="130"/>
      <c r="E74" s="130"/>
      <c r="F74" s="130"/>
      <c r="G74" s="15"/>
      <c r="H74" s="28"/>
      <c r="I74" s="28"/>
      <c r="J74" s="43"/>
      <c r="K74" s="14"/>
      <c r="L74" s="14"/>
    </row>
    <row r="75" spans="1:13" s="7" customFormat="1" x14ac:dyDescent="0.2">
      <c r="A75" s="58"/>
      <c r="B75" s="37"/>
      <c r="C75" s="37"/>
      <c r="D75" s="14"/>
      <c r="E75" s="39"/>
      <c r="F75" s="76"/>
      <c r="G75" s="75" t="s">
        <v>51</v>
      </c>
      <c r="H75" s="28"/>
      <c r="I75" s="28"/>
      <c r="J75" s="43"/>
      <c r="K75" s="14"/>
      <c r="L75" s="14"/>
    </row>
    <row r="76" spans="1:13" s="7" customFormat="1" ht="18.75" customHeight="1" x14ac:dyDescent="0.2">
      <c r="A76" s="58"/>
      <c r="B76" s="16"/>
      <c r="C76" s="16"/>
      <c r="D76" s="16"/>
      <c r="E76" s="56"/>
      <c r="F76" s="76"/>
      <c r="G76" s="15"/>
      <c r="H76" s="28"/>
      <c r="I76" s="28"/>
      <c r="J76" s="43"/>
      <c r="K76" s="14"/>
      <c r="L76" s="14"/>
    </row>
    <row r="77" spans="1:13" s="7" customFormat="1" x14ac:dyDescent="0.2">
      <c r="A77" s="58"/>
      <c r="B77" s="16"/>
      <c r="C77" s="16"/>
      <c r="D77" s="14"/>
      <c r="E77" s="39"/>
      <c r="F77" s="39" t="s">
        <v>189</v>
      </c>
      <c r="G77" s="15"/>
      <c r="H77" s="28"/>
      <c r="I77" s="28"/>
      <c r="J77" s="43"/>
      <c r="K77" s="14"/>
      <c r="L77" s="14"/>
    </row>
    <row r="78" spans="1:13" s="7" customFormat="1" ht="27" customHeight="1" x14ac:dyDescent="0.2">
      <c r="A78" s="58"/>
      <c r="B78" s="16"/>
      <c r="C78" s="16"/>
      <c r="D78" s="16"/>
      <c r="E78" s="39"/>
      <c r="F78" s="39"/>
      <c r="G78" s="15"/>
      <c r="H78" s="28"/>
      <c r="I78" s="28"/>
      <c r="J78" s="43"/>
      <c r="K78" s="14"/>
      <c r="L78" s="14"/>
    </row>
    <row r="79" spans="1:13" x14ac:dyDescent="0.2">
      <c r="A79" s="5"/>
      <c r="B79" s="2"/>
      <c r="C79" s="2"/>
      <c r="D79" s="5"/>
      <c r="E79" s="6"/>
      <c r="F79" s="6"/>
      <c r="G79" s="8"/>
      <c r="H79" s="29"/>
      <c r="I79" s="29"/>
      <c r="J79" s="84"/>
      <c r="K79" s="5"/>
      <c r="L79" s="5"/>
      <c r="M79" s="2"/>
    </row>
  </sheetData>
  <mergeCells count="68">
    <mergeCell ref="A10:A16"/>
    <mergeCell ref="A26:A28"/>
    <mergeCell ref="C21:C22"/>
    <mergeCell ref="D10:D16"/>
    <mergeCell ref="K10:K16"/>
    <mergeCell ref="A20:A25"/>
    <mergeCell ref="F21:F22"/>
    <mergeCell ref="C24:C25"/>
    <mergeCell ref="D24:D25"/>
    <mergeCell ref="E24:E25"/>
    <mergeCell ref="F24:F25"/>
    <mergeCell ref="G23:G25"/>
    <mergeCell ref="G13:G16"/>
    <mergeCell ref="K21:K22"/>
    <mergeCell ref="L10:L16"/>
    <mergeCell ref="D29:D31"/>
    <mergeCell ref="G35:G38"/>
    <mergeCell ref="A29:A31"/>
    <mergeCell ref="A59:A61"/>
    <mergeCell ref="K56:K58"/>
    <mergeCell ref="L56:L58"/>
    <mergeCell ref="A56:A58"/>
    <mergeCell ref="A35:A38"/>
    <mergeCell ref="G39:G41"/>
    <mergeCell ref="G42:G45"/>
    <mergeCell ref="D39:D40"/>
    <mergeCell ref="D52:D53"/>
    <mergeCell ref="D21:D22"/>
    <mergeCell ref="E21:E22"/>
    <mergeCell ref="G26:G28"/>
    <mergeCell ref="A4:C4"/>
    <mergeCell ref="D4:G4"/>
    <mergeCell ref="D8:M8"/>
    <mergeCell ref="A5:C5"/>
    <mergeCell ref="D5:G5"/>
    <mergeCell ref="A6:C6"/>
    <mergeCell ref="D6:G6"/>
    <mergeCell ref="A8:B9"/>
    <mergeCell ref="A1:M1"/>
    <mergeCell ref="A2:C2"/>
    <mergeCell ref="D2:G2"/>
    <mergeCell ref="A3:C3"/>
    <mergeCell ref="D3:G3"/>
    <mergeCell ref="L21:L22"/>
    <mergeCell ref="M21:M22"/>
    <mergeCell ref="G20:G22"/>
    <mergeCell ref="K24:K25"/>
    <mergeCell ref="L24:L25"/>
    <mergeCell ref="M24:M25"/>
    <mergeCell ref="K29:K31"/>
    <mergeCell ref="L29:L31"/>
    <mergeCell ref="C74:F74"/>
    <mergeCell ref="G59:G61"/>
    <mergeCell ref="D56:D58"/>
    <mergeCell ref="A32:G32"/>
    <mergeCell ref="A67:G67"/>
    <mergeCell ref="C70:M72"/>
    <mergeCell ref="A68:D68"/>
    <mergeCell ref="A39:A41"/>
    <mergeCell ref="A42:A45"/>
    <mergeCell ref="G56:G58"/>
    <mergeCell ref="G46:G55"/>
    <mergeCell ref="A46:A55"/>
    <mergeCell ref="D44:D45"/>
    <mergeCell ref="G62:G66"/>
    <mergeCell ref="A62:A66"/>
    <mergeCell ref="K32:M32"/>
    <mergeCell ref="K67:M67"/>
  </mergeCells>
  <phoneticPr fontId="0" type="noConversion"/>
  <printOptions horizontalCentered="1" verticalCentered="1"/>
  <pageMargins left="0.27559055118110237" right="0.27559055118110237" top="0.55118110236220474" bottom="0.55118110236220474" header="0.27559055118110237" footer="0.31496062992125984"/>
  <pageSetup paperSize="8" scale="84" orientation="landscape" r:id="rId1"/>
  <headerFooter alignWithMargins="0">
    <oddFooter>&amp;P. oldal</oddFooter>
  </headerFooter>
  <rowBreaks count="1" manualBreakCount="1">
    <brk id="3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számlaösszesítő</vt:lpstr>
      <vt:lpstr>számlaösszesítő!Nyomtatási_terület</vt:lpstr>
    </vt:vector>
  </TitlesOfParts>
  <Company>OKMT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szalkab</dc:creator>
  <cp:lastModifiedBy>Bacskai Klára</cp:lastModifiedBy>
  <cp:lastPrinted>2020-11-05T13:53:45Z</cp:lastPrinted>
  <dcterms:created xsi:type="dcterms:W3CDTF">2011-09-08T07:30:31Z</dcterms:created>
  <dcterms:modified xsi:type="dcterms:W3CDTF">2020-11-18T09:09:27Z</dcterms:modified>
</cp:coreProperties>
</file>