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NEMZETISÉGEK\NKÖ\2020\Elnöki döntések\Határozatok\"/>
    </mc:Choice>
  </mc:AlternateContent>
  <xr:revisionPtr revIDLastSave="0" documentId="8_{BDBB4367-F16B-4A11-8E8E-FCEC995478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zámlaösszesítő" sheetId="1" r:id="rId1"/>
  </sheets>
  <definedNames>
    <definedName name="_xlnm.Print_Area" localSheetId="0">számlaösszesítő!$A$2:$M$59</definedName>
  </definedNames>
  <calcPr calcId="191029"/>
</workbook>
</file>

<file path=xl/calcChain.xml><?xml version="1.0" encoding="utf-8"?>
<calcChain xmlns="http://schemas.openxmlformats.org/spreadsheetml/2006/main">
  <c r="J32" i="1" l="1"/>
  <c r="J41" i="1"/>
  <c r="J33" i="1" l="1"/>
  <c r="H33" i="1"/>
  <c r="I48" i="1" l="1"/>
  <c r="I47" i="1" l="1"/>
  <c r="I46" i="1"/>
  <c r="I45" i="1"/>
  <c r="I50" i="1" s="1"/>
  <c r="I13" i="1"/>
  <c r="I14" i="1"/>
  <c r="I15" i="1"/>
  <c r="I16" i="1"/>
  <c r="I17" i="1"/>
  <c r="I18" i="1"/>
  <c r="I22" i="1"/>
  <c r="I21" i="1"/>
  <c r="I20" i="1"/>
  <c r="I19" i="1"/>
  <c r="I33" i="1" l="1"/>
  <c r="I51" i="1"/>
  <c r="H49" i="1"/>
  <c r="H50" i="1" s="1"/>
  <c r="H51" i="1" s="1"/>
  <c r="J38" i="1" l="1"/>
  <c r="J50" i="1" s="1"/>
  <c r="J51" i="1" s="1"/>
  <c r="D7" i="1" l="1"/>
</calcChain>
</file>

<file path=xl/sharedStrings.xml><?xml version="1.0" encoding="utf-8"?>
<sst xmlns="http://schemas.openxmlformats.org/spreadsheetml/2006/main" count="305" uniqueCount="160">
  <si>
    <t>Kedvezményezett neve:</t>
  </si>
  <si>
    <t>Sor-szám</t>
  </si>
  <si>
    <t>Székhely címe:</t>
  </si>
  <si>
    <t>Törvényes képviselő neve:</t>
  </si>
  <si>
    <t>A bizonylat típusa</t>
  </si>
  <si>
    <t>A bizonylat kelte</t>
  </si>
  <si>
    <t>A bizonylaton feltüntetett teljesítés időpontja</t>
  </si>
  <si>
    <t>A gazdasági esemény rövid leírása</t>
  </si>
  <si>
    <t>A bizonylat nettó összege</t>
  </si>
  <si>
    <t>A bizonylat bruttó összege</t>
  </si>
  <si>
    <t>A bizonylat összegéből a támogatás terhére elszámolt összeg</t>
  </si>
  <si>
    <t>A bizonylat kiállítójának neve</t>
  </si>
  <si>
    <t>A bizonylat kiállítójának adószáma</t>
  </si>
  <si>
    <t>A pénzügyi teljesítés időpontja</t>
  </si>
  <si>
    <t>A bizonylat sorszáma, pénzeszköz átadása esetén (közreműködő szervezetnek) a vonatkozó megállapodás, szerződés iktatószáma, személyi jellegű kiadásnál a személy neve</t>
  </si>
  <si>
    <t>6200 Kiskőrös, Petőfi Sándor tér 1.</t>
  </si>
  <si>
    <t>K &amp; H Bank Zrt.</t>
  </si>
  <si>
    <t>10195664-4-44</t>
  </si>
  <si>
    <t>43810778-2-23</t>
  </si>
  <si>
    <t>Szabó Jánosné ev.</t>
  </si>
  <si>
    <t>Kiskőrös Város Német Nemzetiségi Önkormányzata</t>
  </si>
  <si>
    <t>Kincses Mihályné</t>
  </si>
  <si>
    <t>15777139-1-03</t>
  </si>
  <si>
    <t xml:space="preserve">Alulírott nyilatkozom, hogy a feltüntetett költségek kifizetése előtt azok jogosságáról és összegszerűségéről előzetesen meggyőződtem. A Pénzügyi Kimutatásban szereplő adatok helyességét, valódiságát, valamint a pénzügyi és számviteli szabályok szerinti elszámolását, továbbá a támogatási szerződésben / támogatói okiratban foglalt célra történő felhasználását igazolom. Kijelentem, hogy az itt elszámolt tételeket más elszámolásban nem szerepeltetem. A Kedvezményezett hivatalos képviselőjeként nyilatkozom továbbá, hogy a jelen Pénzügyi kimutatásban feltüntetett kiadási tételeket alátámasztó bizonylatok maradéktalanul, záradékolva, rendelkezésre állnak a Kedvezményezett vonatkozó szabályzatában megjelölt bizonylat megőrzési helyen. </t>
  </si>
  <si>
    <t>P.h.</t>
  </si>
  <si>
    <t xml:space="preserve">Kedvezményezett képviselőjének, vagy az általa meghatalmaztott személy aláírása </t>
  </si>
  <si>
    <t>1. számú melléklet 2020. évi működési támogatás elszámolásához</t>
  </si>
  <si>
    <t>Dicsa Busz Kft.</t>
  </si>
  <si>
    <t>német nemzetiségi nyelvet tanuló tehetséges diákjai részére tanévzárón ajándék támogatása 1/2020. (VI.02.) elnöki határozat</t>
  </si>
  <si>
    <t>Kiskőrösi Petőfi Sándor Evangélikus Óvoda, Általános Iskola, Gimnázium és Szakgimnázium támogatási szerződés</t>
  </si>
  <si>
    <t>DICSA-2020-16</t>
  </si>
  <si>
    <t>számla</t>
  </si>
  <si>
    <t>2020. február 21.</t>
  </si>
  <si>
    <t>2020. február 20.</t>
  </si>
  <si>
    <t>14132906-2-03</t>
  </si>
  <si>
    <t>2020. április 03.</t>
  </si>
  <si>
    <t>8339-2/2020.</t>
  </si>
  <si>
    <t>2020. június 04.</t>
  </si>
  <si>
    <t>2020. június 08.</t>
  </si>
  <si>
    <t>J0699738</t>
  </si>
  <si>
    <t>kiküldetési rendelvény</t>
  </si>
  <si>
    <t>2020. augusztus 07.</t>
  </si>
  <si>
    <t>2020. szeptember 21.</t>
  </si>
  <si>
    <t>1</t>
  </si>
  <si>
    <t>2</t>
  </si>
  <si>
    <t>3</t>
  </si>
  <si>
    <t>4</t>
  </si>
  <si>
    <t>5</t>
  </si>
  <si>
    <t>6</t>
  </si>
  <si>
    <t>7</t>
  </si>
  <si>
    <t>2020. július 20.</t>
  </si>
  <si>
    <t>2020. július 21.</t>
  </si>
  <si>
    <t>2020. július 31.</t>
  </si>
  <si>
    <t>2020. augusztus 29.</t>
  </si>
  <si>
    <t>2020. augusztus 31.</t>
  </si>
  <si>
    <t>2020. szeptember 30.</t>
  </si>
  <si>
    <t>reprezentáció utáni SZJA és szoc.hj.adó</t>
  </si>
  <si>
    <t>számfejtés</t>
  </si>
  <si>
    <t>2020. szeptember 22.</t>
  </si>
  <si>
    <t>2020. október 05.</t>
  </si>
  <si>
    <t xml:space="preserve">00003/20200720 </t>
  </si>
  <si>
    <t>számlakivonat</t>
  </si>
  <si>
    <t>00004/20200721</t>
  </si>
  <si>
    <t>00007/20200829</t>
  </si>
  <si>
    <t>00008/20200831</t>
  </si>
  <si>
    <t>22/2020.</t>
  </si>
  <si>
    <t>kivonat</t>
  </si>
  <si>
    <t>14/2020.</t>
  </si>
  <si>
    <t>19/2020.</t>
  </si>
  <si>
    <t>TZBEA4506333</t>
  </si>
  <si>
    <t>egyszerűsített, készpénzfizetési számla</t>
  </si>
  <si>
    <t>2020. március 03.</t>
  </si>
  <si>
    <t>TZBEA6365513</t>
  </si>
  <si>
    <t>2020. július 23.</t>
  </si>
  <si>
    <t>JAPI ZÖLCSI.HU</t>
  </si>
  <si>
    <t>44173267-2-23</t>
  </si>
  <si>
    <t>RHAEA8036433</t>
  </si>
  <si>
    <t>2020. július 24.</t>
  </si>
  <si>
    <t>Király Pék és Társa</t>
  </si>
  <si>
    <t>20451721-2-03</t>
  </si>
  <si>
    <t>Integrál Zrt.</t>
  </si>
  <si>
    <t>13984614-2-03</t>
  </si>
  <si>
    <t>egyszerűsített számla</t>
  </si>
  <si>
    <t>A01900641/2206/00003</t>
  </si>
  <si>
    <t>2020/00218</t>
  </si>
  <si>
    <t>2020. július 28.</t>
  </si>
  <si>
    <t>Madácsi Jánosné</t>
  </si>
  <si>
    <t>79147028-1-23</t>
  </si>
  <si>
    <t>RHAEB2181317</t>
  </si>
  <si>
    <t>2020. szeptember 06.</t>
  </si>
  <si>
    <t>AR-2020-43</t>
  </si>
  <si>
    <t>2020. szeptember 05.</t>
  </si>
  <si>
    <t>Arany János</t>
  </si>
  <si>
    <t>61044690-2-23</t>
  </si>
  <si>
    <t>2020/00595</t>
  </si>
  <si>
    <t>2020. szeptember 01.</t>
  </si>
  <si>
    <t>KPK20-04617</t>
  </si>
  <si>
    <t>2020. szeptember 04.</t>
  </si>
  <si>
    <t>Akker-Plus Kft.</t>
  </si>
  <si>
    <t>10330085-2-03</t>
  </si>
  <si>
    <t>RHAEA7776974</t>
  </si>
  <si>
    <t>2020. szeptember 08.</t>
  </si>
  <si>
    <t>TZBEA6365540</t>
  </si>
  <si>
    <t>K&amp;P Italház Kft.</t>
  </si>
  <si>
    <t>23476462-2-03</t>
  </si>
  <si>
    <t>A06400276/1819/00002</t>
  </si>
  <si>
    <t>Rossmann Magyarország</t>
  </si>
  <si>
    <t>11149769-2-44</t>
  </si>
  <si>
    <r>
      <t xml:space="preserve">blickpunkt - </t>
    </r>
    <r>
      <rPr>
        <u/>
        <sz val="10"/>
        <rFont val="Cambria"/>
        <family val="1"/>
        <charset val="238"/>
        <scheme val="major"/>
      </rPr>
      <t>képkiállítás megszervezése</t>
    </r>
    <r>
      <rPr>
        <sz val="10"/>
        <rFont val="Cambria"/>
        <family val="1"/>
        <charset val="238"/>
        <scheme val="major"/>
      </rPr>
      <t xml:space="preserve"> - zászló, szalvéta, terítő, műanyag evőeszközök beszerzése 6/2020. (I.28.)</t>
    </r>
  </si>
  <si>
    <t>KURTA-2020-28</t>
  </si>
  <si>
    <t>Kurta Kocsma Kft.</t>
  </si>
  <si>
    <t>11870443-2-03</t>
  </si>
  <si>
    <t>TZBEA6365544</t>
  </si>
  <si>
    <t>RHAEA7776975</t>
  </si>
  <si>
    <t>2020. szeptember 11.</t>
  </si>
  <si>
    <t>AR-2020-46</t>
  </si>
  <si>
    <t>2020. szeptember 09.</t>
  </si>
  <si>
    <t>8</t>
  </si>
  <si>
    <t>2020. október 13.</t>
  </si>
  <si>
    <t>15676-3/2020.</t>
  </si>
  <si>
    <t>2020. október 09.</t>
  </si>
  <si>
    <t>2020. október 22.</t>
  </si>
  <si>
    <t>15767-3/2020.</t>
  </si>
  <si>
    <t>15768-3/2020.</t>
  </si>
  <si>
    <t>14481-3/2020.</t>
  </si>
  <si>
    <t>15766-3/2020.</t>
  </si>
  <si>
    <t>Szakmunkásképzésért Alapítvány támogatási szerződés</t>
  </si>
  <si>
    <t>9</t>
  </si>
  <si>
    <t>10</t>
  </si>
  <si>
    <t>Kelt.: Kiskőrös, 2020. ………………………………………………</t>
  </si>
  <si>
    <t>Kedvezményezett képviselőjének, vagy az általa meghatalmaztott személy aláírása:</t>
  </si>
  <si>
    <t>1. oldal összesen:</t>
  </si>
  <si>
    <t>2. oldal összesen:</t>
  </si>
  <si>
    <t>1. és 2. oldal összesen:</t>
  </si>
  <si>
    <t>Kelt.: Kiskőrös, 2020. ………………………………</t>
  </si>
  <si>
    <r>
      <rPr>
        <u/>
        <sz val="10"/>
        <rFont val="Cambria"/>
        <family val="1"/>
        <charset val="238"/>
        <scheme val="major"/>
      </rPr>
      <t>Szüreti napokon mulatság, főzés</t>
    </r>
    <r>
      <rPr>
        <sz val="10"/>
        <rFont val="Cambria"/>
        <family val="1"/>
        <charset val="238"/>
        <scheme val="major"/>
      </rPr>
      <t xml:space="preserve"> - tarja, fűszerek, kolbász, műanyag evőeszközök, faszén, üdítők, savanyúság, mustár, uborka, paprika, fertőtlenítő beszerzése 18/2020. (VII.23.)</t>
    </r>
  </si>
  <si>
    <t>német nemzetiségi nyelvet tanulók Mikulás napja 22/2020. (X.08.)</t>
  </si>
  <si>
    <t>Filmkészítő verseny 23/2020. (X.08.)</t>
  </si>
  <si>
    <t>német csoportszoba kialakításához eszközök beszerzése 24/2020. (X.08.) (az itt fel nem használt 552.340 Ft a 2020. feladatalapú támogatásnál kerül majd elszámolásra)</t>
  </si>
  <si>
    <t>Entdeckungsreise in den DACHLandern című vetélkedő lebonyolítása 20/2020. (X.08.)</t>
  </si>
  <si>
    <r>
      <t xml:space="preserve">A megítélt </t>
    </r>
    <r>
      <rPr>
        <b/>
        <sz val="10"/>
        <rFont val="Calibri"/>
        <family val="2"/>
        <charset val="238"/>
      </rPr>
      <t>2020. évi működési</t>
    </r>
    <r>
      <rPr>
        <sz val="10"/>
        <rFont val="Calibri"/>
        <family val="2"/>
        <charset val="238"/>
      </rPr>
      <t xml:space="preserve"> támogatás összege (Ft):</t>
    </r>
  </si>
  <si>
    <r>
      <t>Felhasznált</t>
    </r>
    <r>
      <rPr>
        <b/>
        <sz val="10"/>
        <rFont val="Calibri"/>
        <family val="2"/>
        <charset val="238"/>
      </rPr>
      <t xml:space="preserve"> 2020. évi működési </t>
    </r>
    <r>
      <rPr>
        <sz val="10"/>
        <rFont val="Calibri"/>
        <family val="2"/>
        <charset val="238"/>
      </rPr>
      <t>támogatási összeg (Ft):</t>
    </r>
  </si>
  <si>
    <r>
      <t xml:space="preserve">testvérvárosi kapcsolatok ápolása céljából Kiskőrösre látogató </t>
    </r>
    <r>
      <rPr>
        <u/>
        <sz val="10"/>
        <rFont val="Cambria"/>
        <family val="1"/>
        <charset val="238"/>
        <scheme val="major"/>
      </rPr>
      <t xml:space="preserve">stadtlengsfeldi testvérvárosi delegáció tagjainak ünnepélyes fogadása </t>
    </r>
    <r>
      <rPr>
        <sz val="10"/>
        <rFont val="Cambria"/>
        <family val="1"/>
        <charset val="238"/>
        <scheme val="major"/>
      </rPr>
      <t>- éttermi szolgáltatás, főzéshez alapanyagok, üdítők, beszerzése  14/2020. (VII.06.)</t>
    </r>
  </si>
  <si>
    <r>
      <t xml:space="preserve">testvérvárosi kapcsolatok ápolása céljából Kiskőrösre látogató </t>
    </r>
    <r>
      <rPr>
        <u/>
        <sz val="10"/>
        <rFont val="Cambria"/>
        <family val="1"/>
        <charset val="238"/>
        <scheme val="major"/>
      </rPr>
      <t>stadtlengsfeldi testvérvárosi delegáció tagjainak elszállásolása</t>
    </r>
    <r>
      <rPr>
        <sz val="10"/>
        <rFont val="Cambria"/>
        <family val="1"/>
        <charset val="238"/>
        <scheme val="major"/>
      </rPr>
      <t xml:space="preserve"> 13/2020. (VII.06.) </t>
    </r>
  </si>
  <si>
    <r>
      <t xml:space="preserve">német nyelvi hagyományápolás, szókincsbővítés és a nemzetiségi közösség nevelésének céljából </t>
    </r>
    <r>
      <rPr>
        <u/>
        <sz val="10"/>
        <rFont val="Cambria"/>
        <family val="1"/>
        <charset val="238"/>
        <scheme val="major"/>
      </rPr>
      <t>német nemzetiségi nap</t>
    </r>
    <r>
      <rPr>
        <sz val="10"/>
        <rFont val="Cambria"/>
        <family val="1"/>
        <charset val="238"/>
        <scheme val="major"/>
      </rPr>
      <t xml:space="preserve"> - műanyag evőeszközök, kenyér, szalonna, torta, üdítők, zöldségek, fűszerek beszerzése 11/2020. (VII.06.) </t>
    </r>
  </si>
  <si>
    <r>
      <rPr>
        <u/>
        <sz val="10"/>
        <rFont val="Cambria"/>
        <family val="1"/>
        <charset val="238"/>
        <scheme val="major"/>
      </rPr>
      <t>szekszárdi színházlátogatás</t>
    </r>
    <r>
      <rPr>
        <sz val="10"/>
        <rFont val="Cambria"/>
        <family val="1"/>
        <charset val="238"/>
        <scheme val="major"/>
      </rPr>
      <t xml:space="preserve"> - buszköltség 5/2020. (I.28.) </t>
    </r>
  </si>
  <si>
    <t>26/2020.</t>
  </si>
  <si>
    <t>2020. november 02.</t>
  </si>
  <si>
    <t>11</t>
  </si>
  <si>
    <t>Bleyer Jakab Közösség</t>
  </si>
  <si>
    <t>BLYR-2020-30</t>
  </si>
  <si>
    <t>2020. november 08.</t>
  </si>
  <si>
    <t>18044830-1-13</t>
  </si>
  <si>
    <t>2020. november 20.</t>
  </si>
  <si>
    <r>
      <t xml:space="preserve">Pénzügyi kimutatás a </t>
    </r>
    <r>
      <rPr>
        <b/>
        <u/>
        <sz val="14"/>
        <rFont val="Cambria"/>
        <family val="1"/>
        <charset val="238"/>
        <scheme val="major"/>
      </rPr>
      <t>2020. évi működési támogatás</t>
    </r>
    <r>
      <rPr>
        <b/>
        <sz val="14"/>
        <rFont val="Cambria"/>
        <family val="1"/>
        <charset val="238"/>
        <scheme val="major"/>
      </rPr>
      <t xml:space="preserve"> felhasználásáról HENTI/1425/2020.</t>
    </r>
  </si>
  <si>
    <t>Szekszárdi Német Színház látogatása 21/2020. (X.08.) - a ténylegesen felhasznált összeg 148.900 Ft, a támogatott a fel nem használt 1.100 Ft-ot 2020. december 01-én visszautalta az iskola</t>
  </si>
  <si>
    <r>
      <rPr>
        <u/>
        <sz val="10"/>
        <rFont val="Cambria"/>
        <family val="1"/>
        <charset val="238"/>
        <scheme val="major"/>
      </rPr>
      <t>bank könyvelési díj</t>
    </r>
    <r>
      <rPr>
        <sz val="10"/>
        <rFont val="Cambria"/>
        <family val="1"/>
        <charset val="238"/>
        <scheme val="major"/>
      </rPr>
      <t xml:space="preserve"> 2/2020. (I.28.), 16/2020. (VII.06.), 28/2020. (X.08.), 30/2020. (X.08.) (a 00003/20200720 kivonatról fel nem használt 751 Ft a  2019. évi feladatalapú támogatás felhasználásánál került elszámolásra a 13.4. pont alatt, a 26/2020. kivonatról a 174 Ft a 2019. évi kamatbevétel terhére teljesült)</t>
    </r>
  </si>
  <si>
    <t>Sonntagsblatt újság megrendelése 5/2020. elnöki határozat (a számlából itt fel nem használt 3.001 Ft a 2020. feladatalapú támogatásnál kerül majd elszámolásra)</t>
  </si>
  <si>
    <t>7/2020. (I.28.) utazásokra - Pilisszentiván (az itt el nem számolt 8.643 Ft a 2019. évi feladatalapú támogatás felhasználásánál került elszámolásra a 14.2. pont alatt)</t>
  </si>
  <si>
    <t>1. melléklet a  8/2020. (XII. 10.) sz. elnöki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</si>
</sst>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i/>
      <sz val="11"/>
      <name val="Calibri"/>
      <family val="2"/>
      <charset val="238"/>
    </font>
    <font>
      <b/>
      <sz val="10"/>
      <name val="Arial"/>
      <family val="2"/>
      <charset val="238"/>
    </font>
    <font>
      <u/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4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49" fontId="2" fillId="0" borderId="4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49" fontId="2" fillId="0" borderId="1" xfId="0" quotePrefix="1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0" xfId="0" applyFont="1"/>
    <xf numFmtId="3" fontId="2" fillId="0" borderId="0" xfId="0" applyNumberFormat="1" applyFont="1"/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1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3" fontId="5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quotePrefix="1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3" fontId="13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0" xfId="0" applyFont="1"/>
    <xf numFmtId="49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0" borderId="0" xfId="0" quotePrefix="1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2" fillId="0" borderId="7" xfId="0" quotePrefix="1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90" zoomScaleNormal="90" zoomScaleSheetLayoutView="100" workbookViewId="0">
      <selection activeCell="K5" sqref="K5"/>
    </sheetView>
  </sheetViews>
  <sheetFormatPr defaultRowHeight="12.75" x14ac:dyDescent="0.2"/>
  <cols>
    <col min="1" max="1" width="7.42578125" style="1" customWidth="1"/>
    <col min="2" max="2" width="3.5703125" style="1" customWidth="1"/>
    <col min="3" max="3" width="37.28515625" style="23" customWidth="1"/>
    <col min="4" max="4" width="19.85546875" style="23" customWidth="1"/>
    <col min="5" max="5" width="18.85546875" style="15" customWidth="1"/>
    <col min="6" max="6" width="20.5703125" style="15" customWidth="1"/>
    <col min="7" max="7" width="40.28515625" style="51" customWidth="1"/>
    <col min="8" max="8" width="10" style="24" customWidth="1"/>
    <col min="9" max="9" width="9.7109375" style="24" customWidth="1"/>
    <col min="10" max="10" width="15.140625" style="24" customWidth="1"/>
    <col min="11" max="11" width="22" style="25" customWidth="1"/>
    <col min="12" max="12" width="15.5703125" style="25" customWidth="1"/>
    <col min="13" max="13" width="19.28515625" style="26" customWidth="1"/>
    <col min="14" max="17" width="9.140625" style="1"/>
    <col min="18" max="18" width="11.140625" style="1" bestFit="1" customWidth="1"/>
    <col min="19" max="16384" width="9.140625" style="1"/>
  </cols>
  <sheetData>
    <row r="1" spans="1:13" ht="14.25" x14ac:dyDescent="0.2">
      <c r="L1" s="119" t="s">
        <v>159</v>
      </c>
    </row>
    <row r="2" spans="1:13" ht="16.5" customHeight="1" x14ac:dyDescent="0.2">
      <c r="A2" s="109" t="s">
        <v>26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s="27" customFormat="1" ht="15" customHeight="1" x14ac:dyDescent="0.2">
      <c r="A3" s="115" t="s">
        <v>0</v>
      </c>
      <c r="B3" s="115"/>
      <c r="C3" s="115"/>
      <c r="D3" s="114" t="s">
        <v>20</v>
      </c>
      <c r="E3" s="114"/>
      <c r="F3" s="114"/>
      <c r="G3" s="114"/>
      <c r="H3" s="7"/>
      <c r="I3" s="7"/>
      <c r="J3" s="7"/>
      <c r="K3" s="10"/>
      <c r="L3" s="10"/>
      <c r="M3" s="90"/>
    </row>
    <row r="4" spans="1:13" s="27" customFormat="1" x14ac:dyDescent="0.2">
      <c r="A4" s="115" t="s">
        <v>2</v>
      </c>
      <c r="B4" s="115"/>
      <c r="C4" s="115"/>
      <c r="D4" s="114" t="s">
        <v>15</v>
      </c>
      <c r="E4" s="114"/>
      <c r="F4" s="114"/>
      <c r="G4" s="114"/>
      <c r="H4" s="7"/>
      <c r="I4" s="7"/>
      <c r="J4" s="7"/>
      <c r="K4" s="10"/>
      <c r="L4" s="10"/>
      <c r="M4" s="90"/>
    </row>
    <row r="5" spans="1:13" s="27" customFormat="1" x14ac:dyDescent="0.2">
      <c r="A5" s="115" t="s">
        <v>3</v>
      </c>
      <c r="B5" s="115"/>
      <c r="C5" s="115"/>
      <c r="D5" s="114" t="s">
        <v>21</v>
      </c>
      <c r="E5" s="114"/>
      <c r="F5" s="114"/>
      <c r="G5" s="114"/>
      <c r="H5" s="7"/>
      <c r="I5" s="7"/>
      <c r="J5" s="7"/>
      <c r="K5" s="10"/>
      <c r="L5" s="10"/>
      <c r="M5" s="90"/>
    </row>
    <row r="6" spans="1:13" s="27" customFormat="1" x14ac:dyDescent="0.2">
      <c r="A6" s="112" t="s">
        <v>140</v>
      </c>
      <c r="B6" s="112"/>
      <c r="C6" s="112"/>
      <c r="D6" s="113">
        <v>1040000</v>
      </c>
      <c r="E6" s="113"/>
      <c r="F6" s="113"/>
      <c r="G6" s="113"/>
      <c r="H6" s="7"/>
      <c r="I6" s="28"/>
      <c r="J6" s="7"/>
      <c r="K6" s="10"/>
      <c r="L6" s="10"/>
      <c r="M6" s="90"/>
    </row>
    <row r="7" spans="1:13" s="27" customFormat="1" x14ac:dyDescent="0.2">
      <c r="A7" s="112" t="s">
        <v>141</v>
      </c>
      <c r="B7" s="112"/>
      <c r="C7" s="112"/>
      <c r="D7" s="113">
        <f>J51</f>
        <v>1040000</v>
      </c>
      <c r="E7" s="114"/>
      <c r="F7" s="114"/>
      <c r="G7" s="114"/>
      <c r="H7" s="7"/>
      <c r="I7" s="28"/>
      <c r="J7" s="28"/>
      <c r="K7" s="10"/>
      <c r="L7" s="10"/>
      <c r="M7" s="90"/>
    </row>
    <row r="8" spans="1:13" x14ac:dyDescent="0.2">
      <c r="A8" s="4"/>
      <c r="B8" s="4"/>
      <c r="C8" s="4"/>
      <c r="D8" s="4"/>
      <c r="E8" s="4"/>
      <c r="F8" s="4"/>
      <c r="G8" s="14"/>
      <c r="H8" s="14"/>
      <c r="I8" s="14"/>
      <c r="J8" s="14"/>
      <c r="K8" s="29"/>
      <c r="L8" s="29"/>
      <c r="M8" s="30"/>
    </row>
    <row r="9" spans="1:13" ht="15.75" customHeight="1" x14ac:dyDescent="0.2">
      <c r="A9" s="116" t="s">
        <v>1</v>
      </c>
      <c r="B9" s="91"/>
      <c r="C9" s="5"/>
      <c r="D9" s="118" t="s">
        <v>154</v>
      </c>
      <c r="E9" s="118"/>
      <c r="F9" s="118"/>
      <c r="G9" s="118"/>
      <c r="H9" s="118"/>
      <c r="I9" s="118"/>
      <c r="J9" s="118"/>
      <c r="K9" s="118"/>
      <c r="L9" s="118"/>
      <c r="M9" s="118"/>
    </row>
    <row r="10" spans="1:13" ht="75.75" customHeight="1" x14ac:dyDescent="0.2">
      <c r="A10" s="117"/>
      <c r="B10" s="92"/>
      <c r="C10" s="11" t="s">
        <v>14</v>
      </c>
      <c r="D10" s="91" t="s">
        <v>4</v>
      </c>
      <c r="E10" s="91" t="s">
        <v>5</v>
      </c>
      <c r="F10" s="91" t="s">
        <v>6</v>
      </c>
      <c r="G10" s="91" t="s">
        <v>7</v>
      </c>
      <c r="H10" s="91" t="s">
        <v>8</v>
      </c>
      <c r="I10" s="91" t="s">
        <v>9</v>
      </c>
      <c r="J10" s="91" t="s">
        <v>10</v>
      </c>
      <c r="K10" s="91" t="s">
        <v>11</v>
      </c>
      <c r="L10" s="91" t="s">
        <v>12</v>
      </c>
      <c r="M10" s="58" t="s">
        <v>13</v>
      </c>
    </row>
    <row r="11" spans="1:13" ht="56.25" customHeight="1" x14ac:dyDescent="0.2">
      <c r="A11" s="48" t="s">
        <v>43</v>
      </c>
      <c r="B11" s="38" t="s">
        <v>43</v>
      </c>
      <c r="C11" s="2" t="s">
        <v>39</v>
      </c>
      <c r="D11" s="50" t="s">
        <v>40</v>
      </c>
      <c r="E11" s="2" t="s">
        <v>41</v>
      </c>
      <c r="F11" s="55" t="s">
        <v>41</v>
      </c>
      <c r="G11" s="49" t="s">
        <v>158</v>
      </c>
      <c r="H11" s="9">
        <v>10361</v>
      </c>
      <c r="I11" s="9">
        <v>10361</v>
      </c>
      <c r="J11" s="3">
        <v>1718</v>
      </c>
      <c r="K11" s="45" t="s">
        <v>20</v>
      </c>
      <c r="L11" s="45" t="s">
        <v>22</v>
      </c>
      <c r="M11" s="42" t="s">
        <v>42</v>
      </c>
    </row>
    <row r="12" spans="1:13" ht="42.75" customHeight="1" x14ac:dyDescent="0.2">
      <c r="A12" s="40" t="s">
        <v>44</v>
      </c>
      <c r="B12" s="40" t="s">
        <v>43</v>
      </c>
      <c r="C12" s="33" t="s">
        <v>69</v>
      </c>
      <c r="D12" s="13" t="s">
        <v>70</v>
      </c>
      <c r="E12" s="2" t="s">
        <v>71</v>
      </c>
      <c r="F12" s="2" t="s">
        <v>71</v>
      </c>
      <c r="G12" s="49" t="s">
        <v>108</v>
      </c>
      <c r="H12" s="3">
        <v>39323</v>
      </c>
      <c r="I12" s="3">
        <v>49940</v>
      </c>
      <c r="J12" s="3">
        <v>49940</v>
      </c>
      <c r="K12" s="49" t="s">
        <v>19</v>
      </c>
      <c r="L12" s="52" t="s">
        <v>18</v>
      </c>
      <c r="M12" s="12" t="s">
        <v>71</v>
      </c>
    </row>
    <row r="13" spans="1:13" ht="19.5" customHeight="1" x14ac:dyDescent="0.2">
      <c r="A13" s="94" t="s">
        <v>45</v>
      </c>
      <c r="B13" s="49" t="s">
        <v>43</v>
      </c>
      <c r="C13" s="33" t="s">
        <v>105</v>
      </c>
      <c r="D13" s="52" t="s">
        <v>82</v>
      </c>
      <c r="E13" s="2" t="s">
        <v>91</v>
      </c>
      <c r="F13" s="2" t="s">
        <v>91</v>
      </c>
      <c r="G13" s="94" t="s">
        <v>135</v>
      </c>
      <c r="H13" s="3">
        <v>2439</v>
      </c>
      <c r="I13" s="3">
        <f>2439+658</f>
        <v>3097</v>
      </c>
      <c r="J13" s="3">
        <v>3097</v>
      </c>
      <c r="K13" s="49" t="s">
        <v>106</v>
      </c>
      <c r="L13" s="52" t="s">
        <v>107</v>
      </c>
      <c r="M13" s="12" t="s">
        <v>91</v>
      </c>
    </row>
    <row r="14" spans="1:13" ht="21" customHeight="1" x14ac:dyDescent="0.2">
      <c r="A14" s="95"/>
      <c r="B14" s="49" t="s">
        <v>44</v>
      </c>
      <c r="C14" s="33" t="s">
        <v>102</v>
      </c>
      <c r="D14" s="94" t="s">
        <v>70</v>
      </c>
      <c r="E14" s="2" t="s">
        <v>97</v>
      </c>
      <c r="F14" s="2" t="s">
        <v>97</v>
      </c>
      <c r="G14" s="95"/>
      <c r="H14" s="3">
        <v>23618</v>
      </c>
      <c r="I14" s="3">
        <f>23618+6377</f>
        <v>29995</v>
      </c>
      <c r="J14" s="3">
        <v>29995</v>
      </c>
      <c r="K14" s="52" t="s">
        <v>74</v>
      </c>
      <c r="L14" s="52" t="s">
        <v>75</v>
      </c>
      <c r="M14" s="12" t="s">
        <v>97</v>
      </c>
    </row>
    <row r="15" spans="1:13" ht="21.75" customHeight="1" x14ac:dyDescent="0.2">
      <c r="A15" s="95"/>
      <c r="B15" s="52" t="s">
        <v>45</v>
      </c>
      <c r="C15" s="33" t="s">
        <v>100</v>
      </c>
      <c r="D15" s="96"/>
      <c r="E15" s="2" t="s">
        <v>101</v>
      </c>
      <c r="F15" s="2" t="s">
        <v>101</v>
      </c>
      <c r="G15" s="95"/>
      <c r="H15" s="3">
        <v>23815</v>
      </c>
      <c r="I15" s="3">
        <f>23815+6430</f>
        <v>30245</v>
      </c>
      <c r="J15" s="3">
        <v>30245</v>
      </c>
      <c r="K15" s="49" t="s">
        <v>103</v>
      </c>
      <c r="L15" s="52" t="s">
        <v>104</v>
      </c>
      <c r="M15" s="12" t="s">
        <v>101</v>
      </c>
    </row>
    <row r="16" spans="1:13" ht="19.5" customHeight="1" x14ac:dyDescent="0.2">
      <c r="A16" s="95"/>
      <c r="B16" s="52" t="s">
        <v>46</v>
      </c>
      <c r="C16" s="33" t="s">
        <v>96</v>
      </c>
      <c r="D16" s="49" t="s">
        <v>31</v>
      </c>
      <c r="E16" s="2" t="s">
        <v>97</v>
      </c>
      <c r="F16" s="2" t="s">
        <v>97</v>
      </c>
      <c r="G16" s="95"/>
      <c r="H16" s="3">
        <v>3803</v>
      </c>
      <c r="I16" s="3">
        <f>3803+1027</f>
        <v>4830</v>
      </c>
      <c r="J16" s="3">
        <v>4830</v>
      </c>
      <c r="K16" s="49" t="s">
        <v>98</v>
      </c>
      <c r="L16" s="52" t="s">
        <v>99</v>
      </c>
      <c r="M16" s="12" t="s">
        <v>97</v>
      </c>
    </row>
    <row r="17" spans="1:15" ht="19.5" customHeight="1" x14ac:dyDescent="0.2">
      <c r="A17" s="95"/>
      <c r="B17" s="52" t="s">
        <v>47</v>
      </c>
      <c r="C17" s="33" t="s">
        <v>94</v>
      </c>
      <c r="D17" s="49" t="s">
        <v>31</v>
      </c>
      <c r="E17" s="2" t="s">
        <v>95</v>
      </c>
      <c r="F17" s="2" t="s">
        <v>95</v>
      </c>
      <c r="G17" s="95"/>
      <c r="H17" s="3">
        <v>10984</v>
      </c>
      <c r="I17" s="3">
        <f>10984+2966</f>
        <v>13950</v>
      </c>
      <c r="J17" s="3">
        <v>13950</v>
      </c>
      <c r="K17" s="52" t="s">
        <v>19</v>
      </c>
      <c r="L17" s="52" t="s">
        <v>18</v>
      </c>
      <c r="M17" s="12" t="s">
        <v>95</v>
      </c>
    </row>
    <row r="18" spans="1:15" ht="19.5" customHeight="1" x14ac:dyDescent="0.2">
      <c r="A18" s="96"/>
      <c r="B18" s="52" t="s">
        <v>48</v>
      </c>
      <c r="C18" s="2" t="s">
        <v>90</v>
      </c>
      <c r="D18" s="13" t="s">
        <v>31</v>
      </c>
      <c r="E18" s="2" t="s">
        <v>91</v>
      </c>
      <c r="F18" s="2" t="s">
        <v>91</v>
      </c>
      <c r="G18" s="96"/>
      <c r="H18" s="3">
        <v>56199</v>
      </c>
      <c r="I18" s="3">
        <f>56199+9895+1</f>
        <v>66095</v>
      </c>
      <c r="J18" s="3">
        <v>66095</v>
      </c>
      <c r="K18" s="13" t="s">
        <v>92</v>
      </c>
      <c r="L18" s="52" t="s">
        <v>93</v>
      </c>
      <c r="M18" s="12" t="s">
        <v>91</v>
      </c>
    </row>
    <row r="19" spans="1:15" ht="20.25" customHeight="1" x14ac:dyDescent="0.2">
      <c r="A19" s="94" t="s">
        <v>46</v>
      </c>
      <c r="B19" s="40" t="s">
        <v>43</v>
      </c>
      <c r="C19" s="2" t="s">
        <v>72</v>
      </c>
      <c r="D19" s="94" t="s">
        <v>70</v>
      </c>
      <c r="E19" s="2" t="s">
        <v>73</v>
      </c>
      <c r="F19" s="2" t="s">
        <v>73</v>
      </c>
      <c r="G19" s="94" t="s">
        <v>144</v>
      </c>
      <c r="H19" s="3">
        <v>15552</v>
      </c>
      <c r="I19" s="3">
        <f>15552+4199</f>
        <v>19751</v>
      </c>
      <c r="J19" s="3">
        <v>19751</v>
      </c>
      <c r="K19" s="13" t="s">
        <v>74</v>
      </c>
      <c r="L19" s="52" t="s">
        <v>75</v>
      </c>
      <c r="M19" s="12" t="s">
        <v>73</v>
      </c>
      <c r="N19" s="37"/>
      <c r="O19" s="37"/>
    </row>
    <row r="20" spans="1:15" ht="20.25" customHeight="1" x14ac:dyDescent="0.2">
      <c r="A20" s="95"/>
      <c r="B20" s="49" t="s">
        <v>44</v>
      </c>
      <c r="C20" s="2" t="s">
        <v>76</v>
      </c>
      <c r="D20" s="96"/>
      <c r="E20" s="2" t="s">
        <v>77</v>
      </c>
      <c r="F20" s="2" t="s">
        <v>77</v>
      </c>
      <c r="G20" s="95"/>
      <c r="H20" s="3">
        <v>15678</v>
      </c>
      <c r="I20" s="3">
        <f>15678+2822</f>
        <v>18500</v>
      </c>
      <c r="J20" s="3">
        <v>18500</v>
      </c>
      <c r="K20" s="49" t="s">
        <v>78</v>
      </c>
      <c r="L20" s="52" t="s">
        <v>79</v>
      </c>
      <c r="M20" s="12" t="s">
        <v>77</v>
      </c>
      <c r="O20" s="37"/>
    </row>
    <row r="21" spans="1:15" ht="20.25" customHeight="1" x14ac:dyDescent="0.2">
      <c r="A21" s="95"/>
      <c r="B21" s="52" t="s">
        <v>45</v>
      </c>
      <c r="C21" s="2" t="s">
        <v>83</v>
      </c>
      <c r="D21" s="52" t="s">
        <v>82</v>
      </c>
      <c r="E21" s="2" t="s">
        <v>73</v>
      </c>
      <c r="F21" s="2" t="s">
        <v>73</v>
      </c>
      <c r="G21" s="95"/>
      <c r="H21" s="3">
        <v>9792</v>
      </c>
      <c r="I21" s="3">
        <f>9792+2484</f>
        <v>12276</v>
      </c>
      <c r="J21" s="3">
        <v>12276</v>
      </c>
      <c r="K21" s="49" t="s">
        <v>80</v>
      </c>
      <c r="L21" s="52" t="s">
        <v>81</v>
      </c>
      <c r="M21" s="12" t="s">
        <v>73</v>
      </c>
      <c r="O21" s="37"/>
    </row>
    <row r="22" spans="1:15" ht="20.25" customHeight="1" x14ac:dyDescent="0.2">
      <c r="A22" s="96"/>
      <c r="B22" s="52" t="s">
        <v>46</v>
      </c>
      <c r="C22" s="2" t="s">
        <v>84</v>
      </c>
      <c r="D22" s="52" t="s">
        <v>31</v>
      </c>
      <c r="E22" s="2" t="s">
        <v>85</v>
      </c>
      <c r="F22" s="2" t="s">
        <v>85</v>
      </c>
      <c r="G22" s="96"/>
      <c r="H22" s="3">
        <v>7465</v>
      </c>
      <c r="I22" s="3">
        <f>7465+2015</f>
        <v>9480</v>
      </c>
      <c r="J22" s="3">
        <v>9480</v>
      </c>
      <c r="K22" s="52" t="s">
        <v>19</v>
      </c>
      <c r="L22" s="52" t="s">
        <v>18</v>
      </c>
      <c r="M22" s="12" t="s">
        <v>85</v>
      </c>
      <c r="O22" s="37"/>
    </row>
    <row r="23" spans="1:15" ht="28.5" customHeight="1" x14ac:dyDescent="0.2">
      <c r="A23" s="52" t="s">
        <v>47</v>
      </c>
      <c r="B23" s="40" t="s">
        <v>43</v>
      </c>
      <c r="C23" s="2" t="s">
        <v>30</v>
      </c>
      <c r="D23" s="52" t="s">
        <v>31</v>
      </c>
      <c r="E23" s="2" t="s">
        <v>32</v>
      </c>
      <c r="F23" s="2" t="s">
        <v>33</v>
      </c>
      <c r="G23" s="49" t="s">
        <v>145</v>
      </c>
      <c r="H23" s="3">
        <v>70000</v>
      </c>
      <c r="I23" s="3">
        <v>88900</v>
      </c>
      <c r="J23" s="3">
        <v>88900</v>
      </c>
      <c r="K23" s="34" t="s">
        <v>27</v>
      </c>
      <c r="L23" s="45" t="s">
        <v>34</v>
      </c>
      <c r="M23" s="12" t="s">
        <v>35</v>
      </c>
      <c r="O23" s="37"/>
    </row>
    <row r="24" spans="1:15" ht="18" customHeight="1" x14ac:dyDescent="0.2">
      <c r="A24" s="94" t="s">
        <v>48</v>
      </c>
      <c r="B24" s="57" t="s">
        <v>43</v>
      </c>
      <c r="C24" s="33" t="s">
        <v>60</v>
      </c>
      <c r="D24" s="101" t="s">
        <v>61</v>
      </c>
      <c r="E24" s="2" t="s">
        <v>50</v>
      </c>
      <c r="F24" s="2" t="s">
        <v>50</v>
      </c>
      <c r="G24" s="94" t="s">
        <v>156</v>
      </c>
      <c r="H24" s="3">
        <v>1392</v>
      </c>
      <c r="I24" s="3">
        <v>1392</v>
      </c>
      <c r="J24" s="3">
        <v>641</v>
      </c>
      <c r="K24" s="97" t="s">
        <v>16</v>
      </c>
      <c r="L24" s="97" t="s">
        <v>17</v>
      </c>
      <c r="M24" s="12" t="s">
        <v>50</v>
      </c>
    </row>
    <row r="25" spans="1:15" ht="18" customHeight="1" x14ac:dyDescent="0.2">
      <c r="A25" s="95"/>
      <c r="B25" s="57" t="s">
        <v>44</v>
      </c>
      <c r="C25" s="33" t="s">
        <v>62</v>
      </c>
      <c r="D25" s="101"/>
      <c r="E25" s="2" t="s">
        <v>51</v>
      </c>
      <c r="F25" s="2" t="s">
        <v>51</v>
      </c>
      <c r="G25" s="95"/>
      <c r="H25" s="3">
        <v>1</v>
      </c>
      <c r="I25" s="3">
        <v>1</v>
      </c>
      <c r="J25" s="3">
        <v>1</v>
      </c>
      <c r="K25" s="98"/>
      <c r="L25" s="98"/>
      <c r="M25" s="12" t="s">
        <v>51</v>
      </c>
    </row>
    <row r="26" spans="1:15" ht="18" customHeight="1" x14ac:dyDescent="0.2">
      <c r="A26" s="95"/>
      <c r="B26" s="57" t="s">
        <v>45</v>
      </c>
      <c r="C26" s="33" t="s">
        <v>63</v>
      </c>
      <c r="D26" s="101"/>
      <c r="E26" s="2" t="s">
        <v>53</v>
      </c>
      <c r="F26" s="2" t="s">
        <v>53</v>
      </c>
      <c r="G26" s="95"/>
      <c r="H26" s="3">
        <v>3480</v>
      </c>
      <c r="I26" s="3">
        <v>3480</v>
      </c>
      <c r="J26" s="3">
        <v>3480</v>
      </c>
      <c r="K26" s="98"/>
      <c r="L26" s="98"/>
      <c r="M26" s="12" t="s">
        <v>53</v>
      </c>
    </row>
    <row r="27" spans="1:15" ht="18" customHeight="1" x14ac:dyDescent="0.2">
      <c r="A27" s="95"/>
      <c r="B27" s="57" t="s">
        <v>46</v>
      </c>
      <c r="C27" s="33" t="s">
        <v>67</v>
      </c>
      <c r="D27" s="57" t="s">
        <v>66</v>
      </c>
      <c r="E27" s="2" t="s">
        <v>52</v>
      </c>
      <c r="F27" s="2" t="s">
        <v>52</v>
      </c>
      <c r="G27" s="95"/>
      <c r="H27" s="3">
        <v>2918</v>
      </c>
      <c r="I27" s="3">
        <v>2918</v>
      </c>
      <c r="J27" s="3">
        <v>2918</v>
      </c>
      <c r="K27" s="98"/>
      <c r="L27" s="98"/>
      <c r="M27" s="12" t="s">
        <v>52</v>
      </c>
    </row>
    <row r="28" spans="1:15" ht="18" customHeight="1" x14ac:dyDescent="0.2">
      <c r="A28" s="95"/>
      <c r="B28" s="57" t="s">
        <v>47</v>
      </c>
      <c r="C28" s="33" t="s">
        <v>68</v>
      </c>
      <c r="D28" s="57" t="s">
        <v>66</v>
      </c>
      <c r="E28" s="2" t="s">
        <v>54</v>
      </c>
      <c r="F28" s="2" t="s">
        <v>54</v>
      </c>
      <c r="G28" s="95"/>
      <c r="H28" s="3">
        <v>127</v>
      </c>
      <c r="I28" s="3">
        <v>127</v>
      </c>
      <c r="J28" s="3">
        <v>127</v>
      </c>
      <c r="K28" s="98"/>
      <c r="L28" s="98"/>
      <c r="M28" s="12" t="s">
        <v>54</v>
      </c>
    </row>
    <row r="29" spans="1:15" ht="18" customHeight="1" x14ac:dyDescent="0.2">
      <c r="A29" s="95"/>
      <c r="B29" s="57" t="s">
        <v>48</v>
      </c>
      <c r="C29" s="33" t="s">
        <v>64</v>
      </c>
      <c r="D29" s="57" t="s">
        <v>61</v>
      </c>
      <c r="E29" s="2" t="s">
        <v>54</v>
      </c>
      <c r="F29" s="2" t="s">
        <v>54</v>
      </c>
      <c r="G29" s="95"/>
      <c r="H29" s="3">
        <v>1</v>
      </c>
      <c r="I29" s="3">
        <v>1</v>
      </c>
      <c r="J29" s="3">
        <v>1</v>
      </c>
      <c r="K29" s="98"/>
      <c r="L29" s="98"/>
      <c r="M29" s="12" t="s">
        <v>54</v>
      </c>
    </row>
    <row r="30" spans="1:15" ht="18" customHeight="1" x14ac:dyDescent="0.2">
      <c r="A30" s="95"/>
      <c r="B30" s="57" t="s">
        <v>49</v>
      </c>
      <c r="C30" s="33" t="s">
        <v>65</v>
      </c>
      <c r="D30" s="57" t="s">
        <v>66</v>
      </c>
      <c r="E30" s="2" t="s">
        <v>55</v>
      </c>
      <c r="F30" s="2" t="s">
        <v>55</v>
      </c>
      <c r="G30" s="95"/>
      <c r="H30" s="3">
        <v>105</v>
      </c>
      <c r="I30" s="3">
        <v>105</v>
      </c>
      <c r="J30" s="3">
        <v>105</v>
      </c>
      <c r="K30" s="98"/>
      <c r="L30" s="98"/>
      <c r="M30" s="12" t="s">
        <v>55</v>
      </c>
    </row>
    <row r="31" spans="1:15" ht="18" customHeight="1" x14ac:dyDescent="0.2">
      <c r="A31" s="96"/>
      <c r="B31" s="84" t="s">
        <v>117</v>
      </c>
      <c r="C31" s="33" t="s">
        <v>146</v>
      </c>
      <c r="D31" s="84" t="s">
        <v>66</v>
      </c>
      <c r="E31" s="2" t="s">
        <v>147</v>
      </c>
      <c r="F31" s="2" t="s">
        <v>147</v>
      </c>
      <c r="G31" s="96"/>
      <c r="H31" s="3">
        <v>4275</v>
      </c>
      <c r="I31" s="3">
        <v>4275</v>
      </c>
      <c r="J31" s="3">
        <v>4101</v>
      </c>
      <c r="K31" s="99"/>
      <c r="L31" s="99"/>
      <c r="M31" s="12" t="s">
        <v>147</v>
      </c>
    </row>
    <row r="32" spans="1:15" ht="58.5" customHeight="1" x14ac:dyDescent="0.2">
      <c r="A32" s="85" t="s">
        <v>49</v>
      </c>
      <c r="B32" s="85" t="s">
        <v>43</v>
      </c>
      <c r="C32" s="33" t="s">
        <v>150</v>
      </c>
      <c r="D32" s="85" t="s">
        <v>31</v>
      </c>
      <c r="E32" s="2" t="s">
        <v>151</v>
      </c>
      <c r="F32" s="2" t="s">
        <v>151</v>
      </c>
      <c r="G32" s="85" t="s">
        <v>157</v>
      </c>
      <c r="H32" s="3">
        <v>5000</v>
      </c>
      <c r="I32" s="3">
        <v>5000</v>
      </c>
      <c r="J32" s="3">
        <f>5000-3001</f>
        <v>1999</v>
      </c>
      <c r="K32" s="85" t="s">
        <v>149</v>
      </c>
      <c r="L32" s="85" t="s">
        <v>152</v>
      </c>
      <c r="M32" s="12" t="s">
        <v>153</v>
      </c>
    </row>
    <row r="33" spans="1:15" s="75" customFormat="1" ht="24.75" customHeight="1" x14ac:dyDescent="0.2">
      <c r="A33" s="100" t="s">
        <v>131</v>
      </c>
      <c r="B33" s="100"/>
      <c r="C33" s="100"/>
      <c r="D33" s="100"/>
      <c r="E33" s="100"/>
      <c r="F33" s="100"/>
      <c r="G33" s="100"/>
      <c r="H33" s="72">
        <f>SUM(H11:H32)</f>
        <v>306328</v>
      </c>
      <c r="I33" s="72">
        <f>SUM(I11:I32)</f>
        <v>374719</v>
      </c>
      <c r="J33" s="72">
        <f>SUM(J11:J32)</f>
        <v>362150</v>
      </c>
      <c r="K33" s="73"/>
      <c r="L33" s="73"/>
      <c r="M33" s="74"/>
    </row>
    <row r="34" spans="1:15" ht="21.75" customHeight="1" x14ac:dyDescent="0.2">
      <c r="A34" s="59"/>
      <c r="B34" s="59"/>
      <c r="C34" s="108" t="s">
        <v>130</v>
      </c>
      <c r="D34" s="108"/>
      <c r="E34" s="108"/>
      <c r="F34" s="60"/>
      <c r="G34" s="59"/>
      <c r="H34" s="61"/>
      <c r="I34" s="61"/>
      <c r="J34" s="86"/>
      <c r="K34" s="62"/>
      <c r="L34" s="62"/>
      <c r="M34" s="63"/>
    </row>
    <row r="35" spans="1:15" ht="18" customHeight="1" x14ac:dyDescent="0.2">
      <c r="A35" s="70"/>
      <c r="B35" s="70"/>
      <c r="C35" s="93" t="s">
        <v>134</v>
      </c>
      <c r="D35" s="70"/>
      <c r="E35" s="80"/>
      <c r="F35" s="80"/>
      <c r="G35" s="59" t="s">
        <v>24</v>
      </c>
      <c r="H35" s="81"/>
      <c r="I35" s="81"/>
      <c r="J35" s="87"/>
      <c r="K35" s="71"/>
      <c r="L35" s="71"/>
      <c r="M35" s="82"/>
    </row>
    <row r="36" spans="1:15" ht="24.75" customHeight="1" x14ac:dyDescent="0.2">
      <c r="A36" s="64"/>
      <c r="B36" s="64"/>
      <c r="C36" s="65"/>
      <c r="D36" s="64"/>
      <c r="E36" s="66"/>
      <c r="F36" s="66"/>
      <c r="G36" s="64"/>
      <c r="H36" s="67"/>
      <c r="I36" s="67"/>
      <c r="J36" s="88"/>
      <c r="K36" s="68"/>
      <c r="L36" s="68"/>
      <c r="M36" s="69"/>
    </row>
    <row r="37" spans="1:15" ht="40.5" customHeight="1" x14ac:dyDescent="0.2">
      <c r="A37" s="101" t="s">
        <v>117</v>
      </c>
      <c r="B37" s="89" t="s">
        <v>43</v>
      </c>
      <c r="C37" s="33" t="s">
        <v>88</v>
      </c>
      <c r="D37" s="89" t="s">
        <v>70</v>
      </c>
      <c r="E37" s="2" t="s">
        <v>89</v>
      </c>
      <c r="F37" s="2" t="s">
        <v>89</v>
      </c>
      <c r="G37" s="101" t="s">
        <v>143</v>
      </c>
      <c r="H37" s="3">
        <v>60000</v>
      </c>
      <c r="I37" s="3">
        <v>60000</v>
      </c>
      <c r="J37" s="3">
        <v>60000</v>
      </c>
      <c r="K37" s="89" t="s">
        <v>86</v>
      </c>
      <c r="L37" s="89" t="s">
        <v>87</v>
      </c>
      <c r="M37" s="12" t="s">
        <v>89</v>
      </c>
    </row>
    <row r="38" spans="1:15" ht="40.5" customHeight="1" x14ac:dyDescent="0.2">
      <c r="A38" s="101"/>
      <c r="B38" s="89" t="s">
        <v>44</v>
      </c>
      <c r="C38" s="33" t="s">
        <v>56</v>
      </c>
      <c r="D38" s="89" t="s">
        <v>57</v>
      </c>
      <c r="E38" s="12" t="s">
        <v>58</v>
      </c>
      <c r="F38" s="12" t="s">
        <v>58</v>
      </c>
      <c r="G38" s="101"/>
      <c r="H38" s="3">
        <v>21594</v>
      </c>
      <c r="I38" s="3">
        <v>21594</v>
      </c>
      <c r="J38" s="3">
        <f>21594</f>
        <v>21594</v>
      </c>
      <c r="K38" s="45" t="s">
        <v>20</v>
      </c>
      <c r="L38" s="45" t="s">
        <v>22</v>
      </c>
      <c r="M38" s="12" t="s">
        <v>59</v>
      </c>
    </row>
    <row r="39" spans="1:15" s="36" customFormat="1" ht="42" customHeight="1" x14ac:dyDescent="0.2">
      <c r="A39" s="94" t="s">
        <v>127</v>
      </c>
      <c r="B39" s="45" t="s">
        <v>43</v>
      </c>
      <c r="C39" s="35" t="s">
        <v>36</v>
      </c>
      <c r="D39" s="94" t="s">
        <v>29</v>
      </c>
      <c r="E39" s="35" t="s">
        <v>37</v>
      </c>
      <c r="F39" s="35" t="s">
        <v>37</v>
      </c>
      <c r="G39" s="49" t="s">
        <v>28</v>
      </c>
      <c r="H39" s="9">
        <v>40000</v>
      </c>
      <c r="I39" s="9">
        <v>40000</v>
      </c>
      <c r="J39" s="3">
        <v>40000</v>
      </c>
      <c r="K39" s="94" t="s">
        <v>20</v>
      </c>
      <c r="L39" s="94" t="s">
        <v>22</v>
      </c>
      <c r="M39" s="42" t="s">
        <v>38</v>
      </c>
    </row>
    <row r="40" spans="1:15" s="36" customFormat="1" ht="30" customHeight="1" x14ac:dyDescent="0.2">
      <c r="A40" s="95"/>
      <c r="B40" s="45" t="s">
        <v>44</v>
      </c>
      <c r="C40" s="35" t="s">
        <v>119</v>
      </c>
      <c r="D40" s="95"/>
      <c r="E40" s="35" t="s">
        <v>120</v>
      </c>
      <c r="F40" s="35" t="s">
        <v>120</v>
      </c>
      <c r="G40" s="52" t="s">
        <v>136</v>
      </c>
      <c r="H40" s="9">
        <v>60000</v>
      </c>
      <c r="I40" s="9">
        <v>60000</v>
      </c>
      <c r="J40" s="3">
        <v>60000</v>
      </c>
      <c r="K40" s="95"/>
      <c r="L40" s="95"/>
      <c r="M40" s="42" t="s">
        <v>121</v>
      </c>
      <c r="N40" s="56"/>
    </row>
    <row r="41" spans="1:15" s="36" customFormat="1" ht="66" customHeight="1" x14ac:dyDescent="0.2">
      <c r="A41" s="95"/>
      <c r="B41" s="45" t="s">
        <v>45</v>
      </c>
      <c r="C41" s="35" t="s">
        <v>125</v>
      </c>
      <c r="D41" s="95"/>
      <c r="E41" s="35" t="s">
        <v>120</v>
      </c>
      <c r="F41" s="35" t="s">
        <v>120</v>
      </c>
      <c r="G41" s="52" t="s">
        <v>155</v>
      </c>
      <c r="H41" s="9">
        <v>150000</v>
      </c>
      <c r="I41" s="9">
        <v>150000</v>
      </c>
      <c r="J41" s="3">
        <f>150000-1100</f>
        <v>148900</v>
      </c>
      <c r="K41" s="95"/>
      <c r="L41" s="95"/>
      <c r="M41" s="42" t="s">
        <v>118</v>
      </c>
    </row>
    <row r="42" spans="1:15" s="36" customFormat="1" ht="22.5" customHeight="1" x14ac:dyDescent="0.2">
      <c r="A42" s="95"/>
      <c r="B42" s="45"/>
      <c r="C42" s="35" t="s">
        <v>122</v>
      </c>
      <c r="D42" s="95"/>
      <c r="E42" s="35" t="s">
        <v>120</v>
      </c>
      <c r="F42" s="35" t="s">
        <v>120</v>
      </c>
      <c r="G42" s="52" t="s">
        <v>137</v>
      </c>
      <c r="H42" s="9">
        <v>160000</v>
      </c>
      <c r="I42" s="9">
        <v>160000</v>
      </c>
      <c r="J42" s="3">
        <v>160000</v>
      </c>
      <c r="K42" s="95"/>
      <c r="L42" s="95"/>
      <c r="M42" s="42" t="s">
        <v>121</v>
      </c>
    </row>
    <row r="43" spans="1:15" s="36" customFormat="1" ht="57" customHeight="1" x14ac:dyDescent="0.2">
      <c r="A43" s="96"/>
      <c r="B43" s="45" t="s">
        <v>47</v>
      </c>
      <c r="C43" s="35" t="s">
        <v>123</v>
      </c>
      <c r="D43" s="96"/>
      <c r="E43" s="35" t="s">
        <v>120</v>
      </c>
      <c r="F43" s="35" t="s">
        <v>120</v>
      </c>
      <c r="G43" s="49" t="s">
        <v>138</v>
      </c>
      <c r="H43" s="9">
        <v>600000</v>
      </c>
      <c r="I43" s="9">
        <v>600000</v>
      </c>
      <c r="J43" s="3">
        <v>47660</v>
      </c>
      <c r="K43" s="95"/>
      <c r="L43" s="95"/>
      <c r="M43" s="42" t="s">
        <v>121</v>
      </c>
    </row>
    <row r="44" spans="1:15" s="36" customFormat="1" ht="38.25" customHeight="1" x14ac:dyDescent="0.2">
      <c r="A44" s="57" t="s">
        <v>128</v>
      </c>
      <c r="B44" s="45" t="s">
        <v>43</v>
      </c>
      <c r="C44" s="35" t="s">
        <v>124</v>
      </c>
      <c r="D44" s="52" t="s">
        <v>126</v>
      </c>
      <c r="E44" s="35" t="s">
        <v>120</v>
      </c>
      <c r="F44" s="35" t="s">
        <v>120</v>
      </c>
      <c r="G44" s="49" t="s">
        <v>139</v>
      </c>
      <c r="H44" s="9">
        <v>40000</v>
      </c>
      <c r="I44" s="9">
        <v>40000</v>
      </c>
      <c r="J44" s="3">
        <v>40000</v>
      </c>
      <c r="K44" s="96"/>
      <c r="L44" s="96"/>
      <c r="M44" s="42" t="s">
        <v>118</v>
      </c>
    </row>
    <row r="45" spans="1:15" ht="22.5" customHeight="1" x14ac:dyDescent="0.2">
      <c r="A45" s="94" t="s">
        <v>148</v>
      </c>
      <c r="B45" s="49" t="s">
        <v>43</v>
      </c>
      <c r="C45" s="2" t="s">
        <v>109</v>
      </c>
      <c r="D45" s="49" t="s">
        <v>31</v>
      </c>
      <c r="E45" s="2" t="s">
        <v>54</v>
      </c>
      <c r="F45" s="2" t="s">
        <v>54</v>
      </c>
      <c r="G45" s="101" t="s">
        <v>142</v>
      </c>
      <c r="H45" s="3">
        <v>36381</v>
      </c>
      <c r="I45" s="3">
        <f>36381+1819</f>
        <v>38200</v>
      </c>
      <c r="J45" s="3">
        <v>38200</v>
      </c>
      <c r="K45" s="49" t="s">
        <v>110</v>
      </c>
      <c r="L45" s="52" t="s">
        <v>111</v>
      </c>
      <c r="M45" s="12" t="s">
        <v>54</v>
      </c>
      <c r="O45" s="37"/>
    </row>
    <row r="46" spans="1:15" ht="26.25" customHeight="1" x14ac:dyDescent="0.2">
      <c r="A46" s="95"/>
      <c r="B46" s="49" t="s">
        <v>44</v>
      </c>
      <c r="C46" s="33" t="s">
        <v>112</v>
      </c>
      <c r="D46" s="94" t="s">
        <v>70</v>
      </c>
      <c r="E46" s="12" t="s">
        <v>101</v>
      </c>
      <c r="F46" s="12" t="s">
        <v>101</v>
      </c>
      <c r="G46" s="101"/>
      <c r="H46" s="3">
        <v>9285</v>
      </c>
      <c r="I46" s="3">
        <f>9285+2507</f>
        <v>11792</v>
      </c>
      <c r="J46" s="3">
        <v>11792</v>
      </c>
      <c r="K46" s="52" t="s">
        <v>74</v>
      </c>
      <c r="L46" s="52" t="s">
        <v>75</v>
      </c>
      <c r="M46" s="12" t="s">
        <v>101</v>
      </c>
    </row>
    <row r="47" spans="1:15" ht="22.5" customHeight="1" x14ac:dyDescent="0.2">
      <c r="A47" s="95"/>
      <c r="B47" s="52" t="s">
        <v>45</v>
      </c>
      <c r="C47" s="2" t="s">
        <v>113</v>
      </c>
      <c r="D47" s="96"/>
      <c r="E47" s="2" t="s">
        <v>114</v>
      </c>
      <c r="F47" s="2" t="s">
        <v>114</v>
      </c>
      <c r="G47" s="101"/>
      <c r="H47" s="3">
        <v>9539</v>
      </c>
      <c r="I47" s="3">
        <f>9539+2576</f>
        <v>12115</v>
      </c>
      <c r="J47" s="3">
        <v>12115</v>
      </c>
      <c r="K47" s="53" t="s">
        <v>103</v>
      </c>
      <c r="L47" s="53" t="s">
        <v>104</v>
      </c>
      <c r="M47" s="12" t="s">
        <v>114</v>
      </c>
    </row>
    <row r="48" spans="1:15" ht="22.5" customHeight="1" x14ac:dyDescent="0.2">
      <c r="A48" s="95"/>
      <c r="B48" s="52" t="s">
        <v>46</v>
      </c>
      <c r="C48" s="8" t="s">
        <v>115</v>
      </c>
      <c r="D48" s="44" t="s">
        <v>31</v>
      </c>
      <c r="E48" s="2" t="s">
        <v>116</v>
      </c>
      <c r="F48" s="2" t="s">
        <v>116</v>
      </c>
      <c r="G48" s="101"/>
      <c r="H48" s="3">
        <v>10097</v>
      </c>
      <c r="I48" s="3">
        <f>10097+1108</f>
        <v>11205</v>
      </c>
      <c r="J48" s="3">
        <v>11205</v>
      </c>
      <c r="K48" s="53" t="s">
        <v>92</v>
      </c>
      <c r="L48" s="53" t="s">
        <v>93</v>
      </c>
      <c r="M48" s="12" t="s">
        <v>116</v>
      </c>
    </row>
    <row r="49" spans="1:13" s="36" customFormat="1" ht="38.25" customHeight="1" x14ac:dyDescent="0.2">
      <c r="A49" s="96"/>
      <c r="B49" s="52" t="s">
        <v>47</v>
      </c>
      <c r="C49" s="35" t="s">
        <v>56</v>
      </c>
      <c r="D49" s="34" t="s">
        <v>57</v>
      </c>
      <c r="E49" s="35" t="s">
        <v>58</v>
      </c>
      <c r="F49" s="35" t="s">
        <v>58</v>
      </c>
      <c r="G49" s="101"/>
      <c r="H49" s="9">
        <f>1983+2049+2144+2216+2087+2157+6761+6987</f>
        <v>26384</v>
      </c>
      <c r="I49" s="9">
        <v>26384</v>
      </c>
      <c r="J49" s="3">
        <v>26384</v>
      </c>
      <c r="K49" s="45" t="s">
        <v>20</v>
      </c>
      <c r="L49" s="45" t="s">
        <v>22</v>
      </c>
      <c r="M49" s="42" t="s">
        <v>59</v>
      </c>
    </row>
    <row r="50" spans="1:13" s="79" customFormat="1" ht="25.5" customHeight="1" x14ac:dyDescent="0.2">
      <c r="A50" s="100" t="s">
        <v>132</v>
      </c>
      <c r="B50" s="100"/>
      <c r="C50" s="100"/>
      <c r="D50" s="100"/>
      <c r="E50" s="100"/>
      <c r="F50" s="100"/>
      <c r="G50" s="100"/>
      <c r="H50" s="76">
        <f>SUM(H37:H49)</f>
        <v>1223280</v>
      </c>
      <c r="I50" s="76">
        <f>SUM(I37:I49)</f>
        <v>1231290</v>
      </c>
      <c r="J50" s="72">
        <f>SUM(J37:J49)</f>
        <v>677850</v>
      </c>
      <c r="K50" s="77"/>
      <c r="L50" s="77"/>
      <c r="M50" s="78"/>
    </row>
    <row r="51" spans="1:13" s="6" customFormat="1" ht="24" customHeight="1" thickBot="1" x14ac:dyDescent="0.25">
      <c r="A51" s="103"/>
      <c r="B51" s="103"/>
      <c r="C51" s="103"/>
      <c r="D51" s="103"/>
      <c r="E51" s="16"/>
      <c r="F51" s="16"/>
      <c r="G51" s="83" t="s">
        <v>133</v>
      </c>
      <c r="H51" s="43">
        <f>H50+H33</f>
        <v>1529608</v>
      </c>
      <c r="I51" s="43">
        <f>I50+I33</f>
        <v>1606009</v>
      </c>
      <c r="J51" s="43">
        <f>J50+J33</f>
        <v>1040000</v>
      </c>
      <c r="K51" s="17"/>
      <c r="L51" s="17"/>
      <c r="M51" s="18"/>
    </row>
    <row r="52" spans="1:13" s="7" customFormat="1" ht="17.25" customHeight="1" x14ac:dyDescent="0.2">
      <c r="A52" s="111"/>
      <c r="B52" s="111"/>
      <c r="C52" s="111"/>
      <c r="D52" s="111"/>
      <c r="E52" s="105"/>
      <c r="F52" s="105"/>
      <c r="J52" s="16"/>
      <c r="K52" s="10"/>
      <c r="L52" s="10"/>
      <c r="M52" s="54"/>
    </row>
    <row r="53" spans="1:13" s="7" customFormat="1" x14ac:dyDescent="0.2">
      <c r="D53" s="31"/>
      <c r="J53" s="16"/>
      <c r="K53" s="10"/>
      <c r="L53" s="10"/>
      <c r="M53" s="54"/>
    </row>
    <row r="54" spans="1:13" s="7" customFormat="1" ht="46.5" customHeight="1" x14ac:dyDescent="0.2">
      <c r="C54" s="104" t="s">
        <v>23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</row>
    <row r="55" spans="1:13" s="7" customFormat="1" ht="18.75" customHeight="1" x14ac:dyDescent="0.2">
      <c r="A55" s="32"/>
      <c r="B55" s="32"/>
      <c r="C55" s="32"/>
      <c r="D55" s="32"/>
      <c r="J55" s="16"/>
      <c r="K55" s="10"/>
      <c r="L55" s="10"/>
      <c r="M55" s="54"/>
    </row>
    <row r="56" spans="1:13" s="7" customFormat="1" x14ac:dyDescent="0.2">
      <c r="A56" s="39"/>
      <c r="B56" s="39"/>
      <c r="C56" s="46"/>
      <c r="D56" s="46" t="s">
        <v>129</v>
      </c>
      <c r="J56" s="16"/>
      <c r="K56" s="10"/>
      <c r="L56" s="10"/>
      <c r="M56" s="54"/>
    </row>
    <row r="57" spans="1:13" s="7" customFormat="1" ht="25.5" customHeight="1" x14ac:dyDescent="0.2">
      <c r="A57" s="32"/>
      <c r="B57" s="32"/>
      <c r="C57" s="32"/>
      <c r="D57" s="31"/>
      <c r="G57" s="106" t="s">
        <v>25</v>
      </c>
      <c r="J57" s="16"/>
      <c r="K57" s="10"/>
      <c r="L57" s="10"/>
      <c r="M57" s="54"/>
    </row>
    <row r="58" spans="1:13" s="7" customFormat="1" x14ac:dyDescent="0.2">
      <c r="A58" s="102"/>
      <c r="B58" s="102"/>
      <c r="C58" s="102"/>
      <c r="D58" s="102"/>
      <c r="G58" s="107"/>
      <c r="J58" s="16"/>
      <c r="K58" s="10"/>
      <c r="L58" s="10"/>
      <c r="M58" s="54"/>
    </row>
    <row r="59" spans="1:13" x14ac:dyDescent="0.2">
      <c r="A59" s="41"/>
      <c r="B59" s="41"/>
      <c r="C59" s="19"/>
      <c r="D59" s="19"/>
      <c r="E59" s="19"/>
      <c r="F59" s="19"/>
      <c r="G59" s="47" t="s">
        <v>24</v>
      </c>
      <c r="H59" s="20"/>
      <c r="I59" s="20"/>
      <c r="J59" s="20"/>
      <c r="K59" s="21"/>
      <c r="L59" s="21"/>
      <c r="M59" s="22"/>
    </row>
  </sheetData>
  <mergeCells count="42">
    <mergeCell ref="A2:M2"/>
    <mergeCell ref="A52:D52"/>
    <mergeCell ref="A6:C6"/>
    <mergeCell ref="D6:G6"/>
    <mergeCell ref="A7:C7"/>
    <mergeCell ref="D7:G7"/>
    <mergeCell ref="A3:C3"/>
    <mergeCell ref="D3:G3"/>
    <mergeCell ref="A4:C4"/>
    <mergeCell ref="D4:G4"/>
    <mergeCell ref="A5:C5"/>
    <mergeCell ref="D5:G5"/>
    <mergeCell ref="A9:A10"/>
    <mergeCell ref="D9:M9"/>
    <mergeCell ref="G19:G22"/>
    <mergeCell ref="D46:D47"/>
    <mergeCell ref="A13:A18"/>
    <mergeCell ref="A19:A22"/>
    <mergeCell ref="A45:A49"/>
    <mergeCell ref="G13:G18"/>
    <mergeCell ref="D24:D26"/>
    <mergeCell ref="D39:D43"/>
    <mergeCell ref="D19:D20"/>
    <mergeCell ref="A39:A43"/>
    <mergeCell ref="C34:E34"/>
    <mergeCell ref="A24:A31"/>
    <mergeCell ref="G24:G31"/>
    <mergeCell ref="A58:D58"/>
    <mergeCell ref="A51:D51"/>
    <mergeCell ref="C54:M54"/>
    <mergeCell ref="E52:F52"/>
    <mergeCell ref="G57:G58"/>
    <mergeCell ref="A50:G50"/>
    <mergeCell ref="A37:A38"/>
    <mergeCell ref="G45:G49"/>
    <mergeCell ref="G37:G38"/>
    <mergeCell ref="A33:G33"/>
    <mergeCell ref="K39:K44"/>
    <mergeCell ref="L39:L44"/>
    <mergeCell ref="K24:K31"/>
    <mergeCell ref="L24:L31"/>
    <mergeCell ref="D14:D15"/>
  </mergeCells>
  <phoneticPr fontId="0" type="noConversion"/>
  <printOptions horizontalCentered="1" verticalCentered="1"/>
  <pageMargins left="0.27559055118110237" right="0.27559055118110237" top="0.55118110236220474" bottom="0.55118110236220474" header="0.27559055118110237" footer="0.31496062992125984"/>
  <pageSetup paperSize="8" scale="85" orientation="landscape" r:id="rId1"/>
  <headerFooter alignWithMargins="0">
    <oddFooter>&amp;C&amp;P</oddFooter>
  </headerFooter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számlaösszesítő</vt:lpstr>
      <vt:lpstr>számlaösszesítő!Nyomtatási_terület</vt:lpstr>
    </vt:vector>
  </TitlesOfParts>
  <Company>OKMT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Bacskai Klára</cp:lastModifiedBy>
  <cp:lastPrinted>2020-12-08T15:00:00Z</cp:lastPrinted>
  <dcterms:created xsi:type="dcterms:W3CDTF">2011-09-08T07:30:31Z</dcterms:created>
  <dcterms:modified xsi:type="dcterms:W3CDTF">2020-12-17T14:57:41Z</dcterms:modified>
</cp:coreProperties>
</file>